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總表 (2)" sheetId="1" r:id="rId1"/>
    <sheet name="總表" sheetId="2" r:id="rId2"/>
  </sheets>
  <definedNames>
    <definedName name="_xlnm._FilterDatabase">'總表 (2)'!$A$67:$G$95</definedName>
  </definedNames>
  <calcPr fullCalcOnLoad="1"/>
</workbook>
</file>

<file path=xl/sharedStrings.xml><?xml version="1.0" encoding="utf-8"?>
<sst xmlns="http://schemas.openxmlformats.org/spreadsheetml/2006/main" count="1811" uniqueCount="983">
  <si>
    <t>E110</t>
  </si>
  <si>
    <t>佳旻</t>
  </si>
  <si>
    <t>1099205011@st99.wtuc.edu.tw</t>
  </si>
  <si>
    <t>E111</t>
  </si>
  <si>
    <t>蔡帛嬙</t>
  </si>
  <si>
    <t>1100201002@st100.wtuc.edu.tw</t>
  </si>
  <si>
    <t>李英姿</t>
  </si>
  <si>
    <t>1099202035@st99.wtuc.edu.tw</t>
  </si>
  <si>
    <t xml:space="preserve"> E206 及 E207</t>
  </si>
  <si>
    <t>D023Y</t>
  </si>
  <si>
    <t>Japanese Department Student Association :  Junior College Division</t>
  </si>
  <si>
    <t>XG3A</t>
  </si>
  <si>
    <t>0975793598</t>
  </si>
  <si>
    <t>1099203003@st99.wtuc.edu.tw</t>
  </si>
  <si>
    <t>黃子庭</t>
  </si>
  <si>
    <t>期初末自行借用教室</t>
  </si>
  <si>
    <t>文園(近正氣樓)</t>
  </si>
  <si>
    <t>(一)A003 韻律教室
(三)圓形廣場</t>
  </si>
  <si>
    <t>淑峰</t>
  </si>
  <si>
    <t>1099300067@st99.wtuc.edu.tw</t>
  </si>
  <si>
    <t>蔡宛玲</t>
  </si>
  <si>
    <t>地點薪傳廣場或是圓形廣場</t>
  </si>
  <si>
    <t>English Speech Club</t>
  </si>
  <si>
    <t>學校電子信箱</t>
  </si>
  <si>
    <t xml:space="preserve">English Department Student Association : University Division
</t>
  </si>
  <si>
    <t>春暉社</t>
  </si>
  <si>
    <t>W001</t>
  </si>
  <si>
    <t>Breakdancing Club</t>
  </si>
  <si>
    <t>高雨璇</t>
  </si>
  <si>
    <t>XG4A</t>
  </si>
  <si>
    <t>W003</t>
  </si>
  <si>
    <t>E109</t>
  </si>
  <si>
    <t>E108</t>
  </si>
  <si>
    <t>上課星期</t>
  </si>
  <si>
    <t>W005</t>
  </si>
  <si>
    <t>G249</t>
  </si>
  <si>
    <t>毛姿媛</t>
  </si>
  <si>
    <t xml:space="preserve"> 9/17(一)16:10~17:30
</t>
  </si>
  <si>
    <t>白天曄</t>
  </si>
  <si>
    <t>1099302023@st99.wtuc.edu.tw</t>
  </si>
  <si>
    <t>9/13(四) 、9/17(一)  16:10~17:30</t>
  </si>
  <si>
    <t>1100202038@st100.wtuc.edu.tw</t>
  </si>
  <si>
    <t>1098303024@st98.wtuc.edu.tw</t>
  </si>
  <si>
    <t xml:space="preserve"> 9/17 12:10-13:00 (文書、科刊、活動);16:10-17:00 (公關)</t>
  </si>
  <si>
    <t>黃柏淳</t>
  </si>
  <si>
    <t>D021Y</t>
  </si>
  <si>
    <t>1099213084@st99.wtuc.edu.tw</t>
  </si>
  <si>
    <t>Comic-Strip and Animation Club</t>
  </si>
  <si>
    <t>1099300113@st99.wtuc.edu.tw</t>
  </si>
  <si>
    <t>黃莉佳</t>
  </si>
  <si>
    <t>X</t>
  </si>
  <si>
    <t>國際企業管理系系學會</t>
  </si>
  <si>
    <t>X003(四)團練
期初：03/05
期末：06/07  W001</t>
  </si>
  <si>
    <t>12:00-13:00</t>
  </si>
  <si>
    <t>街頭舞蹈社</t>
  </si>
  <si>
    <t>0988290641</t>
  </si>
  <si>
    <t>郭倍菁</t>
  </si>
  <si>
    <t>張晨韻</t>
  </si>
  <si>
    <t>何于庭</t>
  </si>
  <si>
    <t>16:20-18:10</t>
  </si>
  <si>
    <t>9/24(一)16:20~17:00</t>
  </si>
  <si>
    <t>蔡坤熹</t>
  </si>
  <si>
    <t>0956722869</t>
  </si>
  <si>
    <t>Wenzao English Debate Society (Taiwan)</t>
  </si>
  <si>
    <t>0975231722</t>
  </si>
  <si>
    <t>1100201077@st100.wtuc.edu.tw</t>
  </si>
  <si>
    <t>1099300155@st99.wtuc.edu.tw</t>
  </si>
  <si>
    <t>German Department Student Association : Junior College Division</t>
  </si>
  <si>
    <t>Swimming Club</t>
  </si>
  <si>
    <t xml:space="preserve">期初末自行借用教室
</t>
  </si>
  <si>
    <t>法文系專科部學會</t>
  </si>
  <si>
    <t>18:00-20:00
17:10~18:30</t>
  </si>
  <si>
    <t>Wenzao Tzuchin Teenager Association</t>
  </si>
  <si>
    <t>Scout Club</t>
  </si>
  <si>
    <t>是</t>
  </si>
  <si>
    <t>鄭詩蓉</t>
  </si>
  <si>
    <t>康輔社</t>
  </si>
  <si>
    <t>A025Y</t>
  </si>
  <si>
    <t>吳甦樂廣場</t>
  </si>
  <si>
    <t>16:10~17:30</t>
  </si>
  <si>
    <t>10/2以及10/4
6:30-8:00p.m.</t>
  </si>
  <si>
    <t>陳韋榕</t>
  </si>
  <si>
    <t>周瑞琪</t>
  </si>
  <si>
    <t>排球場</t>
  </si>
  <si>
    <t>張瓊文</t>
  </si>
  <si>
    <t>New Jazz Dance Club</t>
  </si>
  <si>
    <t>1100200127@st100.wtuc.edu.tw</t>
  </si>
  <si>
    <t>0928794001</t>
  </si>
  <si>
    <t>1100204133@st100.wtuc.edu.tw</t>
  </si>
  <si>
    <t>吳姿瑩</t>
  </si>
  <si>
    <t>A026Y</t>
  </si>
  <si>
    <t>1100200143@st100.wtuc.edu.tw</t>
  </si>
  <si>
    <t>0931931400</t>
  </si>
  <si>
    <t>0988374106</t>
  </si>
  <si>
    <t>18:00~20:00</t>
  </si>
  <si>
    <t>社長/會長</t>
  </si>
  <si>
    <t>陳立玫</t>
  </si>
  <si>
    <t>宏典樂器行</t>
  </si>
  <si>
    <t>蔡宜蓁</t>
  </si>
  <si>
    <t>天主教大專同學會文藻分會</t>
  </si>
  <si>
    <t>週二韻律教室另統一借用(7:00-9:00)確認中</t>
  </si>
  <si>
    <t>甄選時間</t>
  </si>
  <si>
    <t>張庭瑋</t>
  </si>
  <si>
    <t>1099203031@st99.wtuc.edu.tw</t>
  </si>
  <si>
    <t>1099300137@st99.wtuc.edu.tw</t>
  </si>
  <si>
    <t>學生會</t>
  </si>
  <si>
    <t>鄭翊如</t>
  </si>
  <si>
    <t>1098300017@st98.wtuc.edu.tw</t>
  </si>
  <si>
    <t>XG2A</t>
  </si>
  <si>
    <t>國際禮儀社</t>
  </si>
  <si>
    <t>0981812229</t>
  </si>
  <si>
    <t>Wenzao Student Union</t>
  </si>
  <si>
    <t>D026Y</t>
  </si>
  <si>
    <t>0983575850</t>
  </si>
  <si>
    <t>1098301054@st98.wtuc.edu.tw</t>
  </si>
  <si>
    <t>蔡秉原</t>
  </si>
  <si>
    <t>W001、W003、W005</t>
  </si>
  <si>
    <t>1098301031@st98.wtuc.edu.tw</t>
  </si>
  <si>
    <t>0932731166</t>
  </si>
  <si>
    <t>童軍團</t>
  </si>
  <si>
    <t xml:space="preserve">文藻外語學院學生社團一覽表(100學年度第2學期) </t>
  </si>
  <si>
    <t>排球社</t>
  </si>
  <si>
    <t>UJ3A</t>
  </si>
  <si>
    <t>宋映蓉</t>
  </si>
  <si>
    <t>林馥婷</t>
  </si>
  <si>
    <t>UJ3C</t>
  </si>
  <si>
    <t>UJ3B</t>
  </si>
  <si>
    <t>上課   星期</t>
  </si>
  <si>
    <t>體育/康樂性社團</t>
  </si>
  <si>
    <t>0913812677</t>
  </si>
  <si>
    <t>0977266552</t>
  </si>
  <si>
    <t>足球社</t>
  </si>
  <si>
    <t>楊惇安</t>
  </si>
  <si>
    <t>1100204077@st100.wtuc.edu.tw</t>
  </si>
  <si>
    <t>16:10~17:00</t>
  </si>
  <si>
    <t>Amateur Dramatic Society</t>
  </si>
  <si>
    <t>一/四</t>
  </si>
  <si>
    <t>0920146933</t>
  </si>
  <si>
    <t>山地服務社</t>
  </si>
  <si>
    <t>蔡瓅葶</t>
  </si>
  <si>
    <t>UJ4B</t>
  </si>
  <si>
    <t>0911902872</t>
  </si>
  <si>
    <t>Green Miracle Service Union</t>
  </si>
  <si>
    <t>大眾傳播社</t>
  </si>
  <si>
    <t>英文志工團</t>
  </si>
  <si>
    <t>UA3A</t>
  </si>
  <si>
    <t>范羽辰</t>
  </si>
  <si>
    <t>Chinese Zither Club</t>
  </si>
  <si>
    <t>1099302008@st99.wtuc.edu.tw</t>
  </si>
  <si>
    <t>16:10~17:10</t>
  </si>
  <si>
    <t>侯季萱</t>
  </si>
  <si>
    <t>1099202076@st99.wtuc.edu.tw</t>
  </si>
  <si>
    <t>X301</t>
  </si>
  <si>
    <t>蔡惠如</t>
  </si>
  <si>
    <t>育美館1F</t>
  </si>
  <si>
    <t>日文系專科部學會</t>
  </si>
  <si>
    <t>崔書豪</t>
  </si>
  <si>
    <t xml:space="preserve">9/17 (一)/9/20(四) 16:30~17:30 </t>
  </si>
  <si>
    <t>UA2A</t>
  </si>
  <si>
    <t>0988148062</t>
  </si>
  <si>
    <t>林珮禎</t>
  </si>
  <si>
    <t>序號</t>
  </si>
  <si>
    <t>英文名稱</t>
  </si>
  <si>
    <t>9/13-9/14(四~五)12:10~12:50</t>
  </si>
  <si>
    <t>謝其湘</t>
  </si>
  <si>
    <t>室外排球場</t>
  </si>
  <si>
    <t>X003教室</t>
  </si>
  <si>
    <t>徐筱筑</t>
  </si>
  <si>
    <t>UJ2D</t>
  </si>
  <si>
    <t>UJ2C</t>
  </si>
  <si>
    <t>UJ2B</t>
  </si>
  <si>
    <t>招生地點</t>
  </si>
  <si>
    <t>0930825872</t>
  </si>
  <si>
    <t>羽球社</t>
  </si>
  <si>
    <t>S101</t>
  </si>
  <si>
    <t>莊雨涵</t>
  </si>
  <si>
    <t>Children's Activity Group</t>
  </si>
  <si>
    <t>0988218719</t>
  </si>
  <si>
    <t>Chinese Music Society</t>
  </si>
  <si>
    <t>蘇祥鳴</t>
  </si>
  <si>
    <t>E304~E305</t>
  </si>
  <si>
    <t>數位內容應用與管理系系學會</t>
  </si>
  <si>
    <t>0956284625</t>
  </si>
  <si>
    <t>期初：03/08
期末：06/07  E109</t>
  </si>
  <si>
    <t>硬式網球社</t>
  </si>
  <si>
    <t>流行歌唱社</t>
  </si>
  <si>
    <t>Financial Quotient Club</t>
  </si>
  <si>
    <t>International Business Administration Department Student Association</t>
  </si>
  <si>
    <t>Wenzao Chinese Catholic University Student Association</t>
  </si>
  <si>
    <t>Yoga Club</t>
  </si>
  <si>
    <t>期初：10/01  
期末：12/24  E308</t>
  </si>
  <si>
    <t>游泳社</t>
  </si>
  <si>
    <t>X003(三)團練4:00~6:00</t>
  </si>
  <si>
    <t>育美羽球館</t>
  </si>
  <si>
    <t>期初：03/08
期末：06/07  E111</t>
  </si>
  <si>
    <t>9.17(一)
/9.20(四) -
16:20~17:20</t>
  </si>
  <si>
    <t>0975292588</t>
  </si>
  <si>
    <t>Wenzao MUN Society</t>
  </si>
  <si>
    <t>李香蓉</t>
  </si>
  <si>
    <t>鄭晴芳</t>
  </si>
  <si>
    <t>J103</t>
  </si>
  <si>
    <t>J104</t>
  </si>
  <si>
    <t>J101</t>
  </si>
  <si>
    <t>J102</t>
  </si>
  <si>
    <t>9/24(一) 17:00~19:00</t>
  </si>
  <si>
    <t>J101 J102</t>
  </si>
  <si>
    <t>Q801</t>
  </si>
  <si>
    <t>Q804</t>
  </si>
  <si>
    <t>3/1(四)，16:30-18:00</t>
  </si>
  <si>
    <t>否</t>
  </si>
  <si>
    <t>XE2C</t>
  </si>
  <si>
    <t>王品琇</t>
  </si>
  <si>
    <t>A502</t>
  </si>
  <si>
    <t>1099200127@st99.wtuc.edu.tw</t>
  </si>
  <si>
    <t xml:space="preserve"> 明園J202</t>
  </si>
  <si>
    <t>B040Y</t>
  </si>
  <si>
    <t>石玉慧</t>
  </si>
  <si>
    <t>蕭佑珊</t>
  </si>
  <si>
    <t>0932757348</t>
  </si>
  <si>
    <t>0956228909</t>
  </si>
  <si>
    <t>姿瑩</t>
  </si>
  <si>
    <t>國際標準舞蹈社</t>
  </si>
  <si>
    <t>手語研習社</t>
  </si>
  <si>
    <t>賴莞仙</t>
  </si>
  <si>
    <t>一、Ａ～Ｄ類，社團編碼設有「Ｙ」者，為大學部社團，五專四、五年級及大學部學生可參加，五專低年級學生欲參加者，仍必須參加一個五專部社團，如果參加之大學部社團於97學年度社團評鑑成績達甲等以上者【包含墨香社、英語辯論社、攝影社】，則可免再參加另一個專科部社團；但如果參加之大學部社團評鑑成績為乙等(含)以下者，則必須同時選擇一個專科部社團參加，不能只參加大學部社團；未有「Ｙ」者，全校學生均可參加。</t>
  </si>
  <si>
    <t>0911196299</t>
  </si>
  <si>
    <t>Folk Rock Guitar Club</t>
  </si>
  <si>
    <t>黃予薇</t>
  </si>
  <si>
    <t>黃愉涵</t>
  </si>
  <si>
    <t>0922662165</t>
  </si>
  <si>
    <t>0971228757</t>
  </si>
  <si>
    <t>S102</t>
  </si>
  <si>
    <t>動漫畫創作研究社</t>
  </si>
  <si>
    <t>余 郅</t>
  </si>
  <si>
    <t>招生狀況</t>
  </si>
  <si>
    <t>J103 、J104</t>
  </si>
  <si>
    <t>Mass Communication Association</t>
  </si>
  <si>
    <t>日本劍道研習社</t>
  </si>
  <si>
    <t>Career Advice Volunteers</t>
  </si>
  <si>
    <t>朱念明</t>
  </si>
  <si>
    <t>US3A</t>
  </si>
  <si>
    <t>US3B</t>
  </si>
  <si>
    <t>C024</t>
  </si>
  <si>
    <t>C023</t>
  </si>
  <si>
    <t>XE3A</t>
  </si>
  <si>
    <t>UG2A</t>
  </si>
  <si>
    <t>XE3C</t>
  </si>
  <si>
    <t>UG2B</t>
  </si>
  <si>
    <t>XE3B</t>
  </si>
  <si>
    <t>期初：10/04
期末：12/27  E109</t>
  </si>
  <si>
    <t>1099302053@st99.wtuc.edu.tw</t>
  </si>
  <si>
    <t>J103， J104</t>
  </si>
  <si>
    <t>0983313730</t>
  </si>
  <si>
    <t>林宏霖</t>
  </si>
  <si>
    <t>0916183271</t>
  </si>
  <si>
    <t>US4A</t>
  </si>
  <si>
    <t>10:00-12:00</t>
  </si>
  <si>
    <t>方怡雯</t>
  </si>
  <si>
    <t>許思婷</t>
  </si>
  <si>
    <t>XE4B</t>
  </si>
  <si>
    <t>XE4A</t>
  </si>
  <si>
    <t>9.17(一) 16:10~17:30</t>
  </si>
  <si>
    <t>新潮爵士舞蹈社</t>
  </si>
  <si>
    <t>UC3A</t>
  </si>
  <si>
    <t>Volunteer Support Group</t>
  </si>
  <si>
    <t>DUCA Student Association</t>
  </si>
  <si>
    <t>UC3B</t>
  </si>
  <si>
    <t>1099209045@st99.wtuc.edu.tw</t>
  </si>
  <si>
    <t>0932362044</t>
  </si>
  <si>
    <t>蔡靜昀</t>
  </si>
  <si>
    <t>蔡瑾嫻</t>
  </si>
  <si>
    <t>中東肚皮舞社</t>
  </si>
  <si>
    <t>期初：03/05
期末：06/07  E210</t>
  </si>
  <si>
    <t>C028Y</t>
  </si>
  <si>
    <t>Wenzao English Volunteer Association</t>
  </si>
  <si>
    <t>張瑞妤</t>
  </si>
  <si>
    <t>蘇禹瑄</t>
  </si>
  <si>
    <t>C003</t>
  </si>
  <si>
    <t>C005</t>
  </si>
  <si>
    <t>XE5D</t>
  </si>
  <si>
    <t>C006</t>
  </si>
  <si>
    <t>0933645387</t>
  </si>
  <si>
    <t>XE5B</t>
  </si>
  <si>
    <t>C008</t>
  </si>
  <si>
    <t>C009</t>
  </si>
  <si>
    <t>愛心服務社</t>
  </si>
  <si>
    <t>1096300083@st96.wtuc.edu.tw</t>
  </si>
  <si>
    <t>許菡芸</t>
  </si>
  <si>
    <t>榮美彩虹天堂新世代領袖社</t>
  </si>
  <si>
    <t>郭晏辰</t>
  </si>
  <si>
    <t>1100210008@st100.wtuc.edu.tw</t>
  </si>
  <si>
    <t>歐陽紹泓</t>
  </si>
  <si>
    <t>王侑唐</t>
  </si>
  <si>
    <t>文學藝術創作研究社</t>
  </si>
  <si>
    <t>郭姸麟</t>
  </si>
  <si>
    <t>C010</t>
  </si>
  <si>
    <t>All-Campus Student Committee</t>
  </si>
  <si>
    <t>C016</t>
  </si>
  <si>
    <t>C017</t>
  </si>
  <si>
    <t>三</t>
  </si>
  <si>
    <t>C015</t>
  </si>
  <si>
    <t>美式潮流踢踏舞社</t>
  </si>
  <si>
    <t>一</t>
  </si>
  <si>
    <t>1099209041@st99.wtuc.edu.tw</t>
  </si>
  <si>
    <t>17:30-19:10</t>
  </si>
  <si>
    <t>Cosplay Club</t>
  </si>
  <si>
    <t>陳祈雅</t>
  </si>
  <si>
    <t>17:10~19:00</t>
  </si>
  <si>
    <t>17:30~19:00</t>
  </si>
  <si>
    <t>1097300030@st97.wtuc.edu.tw</t>
  </si>
  <si>
    <t>鄭雅慈</t>
  </si>
  <si>
    <t>1099204138@st99.wtuc.edu.tw</t>
  </si>
  <si>
    <t>視覺設計創意社</t>
  </si>
  <si>
    <t>期初：03/05
期末：06/07  E203</t>
  </si>
  <si>
    <t>C029Y</t>
  </si>
  <si>
    <t>施庭蓁</t>
  </si>
  <si>
    <t>1099303033@st99.wtuc.edu.tw</t>
  </si>
  <si>
    <t>0937880983</t>
  </si>
  <si>
    <t>X003</t>
  </si>
  <si>
    <t>17:10~19:10</t>
  </si>
  <si>
    <t>郭凡琦</t>
  </si>
  <si>
    <t>賃居學生服務會</t>
  </si>
  <si>
    <t>期初：03/05
期末：06/07  E204</t>
  </si>
  <si>
    <t>1099300102@st99.wtuc.edu.tw</t>
  </si>
  <si>
    <t xml:space="preserve">Wenzao International Service Learning Association </t>
  </si>
  <si>
    <t>蔡惟婷</t>
  </si>
  <si>
    <t xml:space="preserve"> 9/24.25 12:20~12:40  </t>
  </si>
  <si>
    <t>X003(三)團練</t>
  </si>
  <si>
    <t>汪思榕</t>
  </si>
  <si>
    <t>西文系大學部系學會</t>
  </si>
  <si>
    <t xml:space="preserve">9/19 1600~1800, 9/21 1200~1300
</t>
  </si>
  <si>
    <t>文藻中智佛學社</t>
  </si>
  <si>
    <t>17:00-17:30(課前準備)</t>
  </si>
  <si>
    <t>18:00~21:00</t>
  </si>
  <si>
    <t>UE3C</t>
  </si>
  <si>
    <t>英語演講社</t>
  </si>
  <si>
    <t>F201~F202及F302</t>
  </si>
  <si>
    <t>1099302050@st99.wtuc.edu.tw</t>
  </si>
  <si>
    <t>期初：03/05
期末：06/04  F101</t>
  </si>
  <si>
    <t>UI3A</t>
  </si>
  <si>
    <t>US2B</t>
  </si>
  <si>
    <t>US2A</t>
  </si>
  <si>
    <t>楊日謙</t>
  </si>
  <si>
    <t>自由登記</t>
  </si>
  <si>
    <t>要招收新生</t>
  </si>
  <si>
    <t>Computer Science Club</t>
  </si>
  <si>
    <t>18:00-20:00
17:30~19:00</t>
  </si>
  <si>
    <t xml:space="preserve">Translation and Interpretating Department Student Association </t>
  </si>
  <si>
    <t>Wenzao Serviam Volunteer Association</t>
  </si>
  <si>
    <t>安琪廣場</t>
  </si>
  <si>
    <t>9/19(三)  下午4:15~5:45</t>
  </si>
  <si>
    <t xml:space="preserve"> 9/17(一) 16:20~17:30</t>
  </si>
  <si>
    <t>山野社</t>
  </si>
  <si>
    <t>1099300026@st99.wtuc.edu.tw</t>
  </si>
  <si>
    <t>UG3B</t>
  </si>
  <si>
    <t>Belly Dancing Club</t>
  </si>
  <si>
    <t>曾心人</t>
  </si>
  <si>
    <t>UG3A</t>
  </si>
  <si>
    <t>陳婷宇</t>
  </si>
  <si>
    <t>二</t>
  </si>
  <si>
    <t>J101/J102</t>
  </si>
  <si>
    <t>1100202079@st100.wtuc.edu.tw</t>
  </si>
  <si>
    <t>地板舞蹈研究社</t>
  </si>
  <si>
    <t>18:20~20:20</t>
  </si>
  <si>
    <t>康凱翔</t>
  </si>
  <si>
    <t>國樂社</t>
  </si>
  <si>
    <t>0985910162</t>
  </si>
  <si>
    <t>0931650703</t>
  </si>
  <si>
    <t>9.14（五）17:20-18:00/9.17（一）16:20-17:30</t>
  </si>
  <si>
    <t>蔡采凌</t>
  </si>
  <si>
    <t>動物保護社</t>
  </si>
  <si>
    <t>流行爵士鋼琴社</t>
  </si>
  <si>
    <t>四</t>
  </si>
  <si>
    <t>0915677978</t>
  </si>
  <si>
    <t>1099202110@st99.wtuc.edu.tw</t>
  </si>
  <si>
    <t>UE2B</t>
  </si>
  <si>
    <t>UE2C</t>
  </si>
  <si>
    <t>英文系專科部學會</t>
  </si>
  <si>
    <t>0958248701</t>
  </si>
  <si>
    <t>Animal Care Society</t>
  </si>
  <si>
    <t>編碼</t>
  </si>
  <si>
    <t>UE3A</t>
  </si>
  <si>
    <t>1100213065@st100.wtuc.edu.tw</t>
  </si>
  <si>
    <t>17:00~19:00</t>
  </si>
  <si>
    <t>1099300066@st99.wtuc.edu.tw</t>
  </si>
  <si>
    <t>呂婧</t>
  </si>
  <si>
    <t>Welcome Club</t>
  </si>
  <si>
    <t>E303</t>
  </si>
  <si>
    <t>E307</t>
  </si>
  <si>
    <t>日文系大學部系學會</t>
  </si>
  <si>
    <t>1098304003@st98.wtuc.edu.tw</t>
  </si>
  <si>
    <t>國術社</t>
  </si>
  <si>
    <t>班級</t>
  </si>
  <si>
    <t>許嘉嘉</t>
  </si>
  <si>
    <t>陳姿妤</t>
  </si>
  <si>
    <t>0953707902</t>
  </si>
  <si>
    <t>林育勤</t>
  </si>
  <si>
    <t>陳怡均</t>
  </si>
  <si>
    <t>怡伶</t>
  </si>
  <si>
    <t>姿宜</t>
  </si>
  <si>
    <t>1099303014@st99.wtuc.edu.tw</t>
  </si>
  <si>
    <t>期初：10/01
期末：12/27  E302</t>
  </si>
  <si>
    <t>學生宿舍門口韻律室</t>
  </si>
  <si>
    <t>0975151308</t>
  </si>
  <si>
    <t>社團名稱</t>
  </si>
  <si>
    <t>9/13 (四) /9/14 (五) 16:00~18:00</t>
  </si>
  <si>
    <t>報名詳情請至http://www.wretch.cc/blog/wzserviam　</t>
  </si>
  <si>
    <t>1098302002@st98.wtuc.edu.tw</t>
  </si>
  <si>
    <t>育美館一樓羽球場</t>
  </si>
  <si>
    <t>報名截止日是2/27</t>
  </si>
  <si>
    <t>F101. F102</t>
  </si>
  <si>
    <t>期初：03/05
期末：06/04  E304</t>
  </si>
  <si>
    <t>校外</t>
  </si>
  <si>
    <t>Volleyball Club</t>
  </si>
  <si>
    <t>1099300021@st99.wtuc.edu.tw</t>
  </si>
  <si>
    <t>Foreign Language Instruction Department Student Association</t>
  </si>
  <si>
    <t>日</t>
  </si>
  <si>
    <t>1100203003@st100.wtuc.edu.tw</t>
  </si>
  <si>
    <t>連家宜</t>
  </si>
  <si>
    <t>16:10-17:10</t>
  </si>
  <si>
    <t>手工藝社</t>
  </si>
  <si>
    <t xml:space="preserve">
期初：10/01
期末：12/27  W001</t>
  </si>
  <si>
    <t>9/13(四) 16:20</t>
  </si>
  <si>
    <t>Soccer Club</t>
  </si>
  <si>
    <t>E029</t>
  </si>
  <si>
    <t xml:space="preserve"> Rock Music Club</t>
  </si>
  <si>
    <t>0917676335</t>
  </si>
  <si>
    <t>E027</t>
  </si>
  <si>
    <t>E028</t>
  </si>
  <si>
    <t>0989045047</t>
  </si>
  <si>
    <t>吳念頴</t>
  </si>
  <si>
    <t>E026</t>
  </si>
  <si>
    <t>Crazy Dancing Club</t>
  </si>
  <si>
    <t>1099203025@st99.wtuc.edu.tw</t>
  </si>
  <si>
    <t>E025</t>
  </si>
  <si>
    <t>E024</t>
  </si>
  <si>
    <t>期初：10/01
期末：12/24  E209</t>
  </si>
  <si>
    <t>E023</t>
  </si>
  <si>
    <t>E022</t>
  </si>
  <si>
    <t>E021</t>
  </si>
  <si>
    <t>E020</t>
  </si>
  <si>
    <t>優質學生服務會</t>
  </si>
  <si>
    <t>Q202</t>
  </si>
  <si>
    <t>Japanese Department Student Association : University Division</t>
  </si>
  <si>
    <t>劉恆原</t>
  </si>
  <si>
    <t>Q205</t>
  </si>
  <si>
    <t>　一、四</t>
  </si>
  <si>
    <t>Table Tennis Club</t>
  </si>
  <si>
    <t>1099304027@st99.wtuc.edu.tw</t>
  </si>
  <si>
    <t>張佩雯</t>
  </si>
  <si>
    <t>六、各社團組織上課(活動)星期及地點如有異動，請參閱課外活動指導組網站公告。</t>
  </si>
  <si>
    <t>IMIC Department Student Association</t>
  </si>
  <si>
    <t>翻譯系系學會</t>
  </si>
  <si>
    <t>7/6確認上課時間</t>
  </si>
  <si>
    <t>10/27(六)-10/28 (日) 08:00-17:00</t>
  </si>
  <si>
    <t>王芷娸</t>
  </si>
  <si>
    <t>踏青社</t>
  </si>
  <si>
    <t>Creative Design Association</t>
  </si>
  <si>
    <t>16:10-17:30</t>
  </si>
  <si>
    <t>1100204079@st100.wtuc.edu.tw</t>
  </si>
  <si>
    <t>C021Y</t>
  </si>
  <si>
    <t>E030</t>
  </si>
  <si>
    <t>1099213107@st99.wtuc.edu.tw</t>
  </si>
  <si>
    <t>Serviam 志工團</t>
  </si>
  <si>
    <t>1098300070@st98.wtuc.edu.tw</t>
  </si>
  <si>
    <t>白騏榕</t>
  </si>
  <si>
    <t>17:00-19:00</t>
  </si>
  <si>
    <t>Kendo Club</t>
  </si>
  <si>
    <t>0989745966</t>
  </si>
  <si>
    <t>學生議會</t>
  </si>
  <si>
    <t>期初：10/04  
期末：12/27 
17:30-19:00     W001</t>
  </si>
  <si>
    <t xml:space="preserve"> 9/13(四)、9/17(一) /16:10~17:30</t>
  </si>
  <si>
    <t>黃湘茹</t>
  </si>
  <si>
    <t xml:space="preserve"> S101</t>
  </si>
  <si>
    <t>0919154171</t>
  </si>
  <si>
    <t>生輔組晤談室</t>
  </si>
  <si>
    <t>E3B</t>
  </si>
  <si>
    <t>French Department Student Association : Junior College Division</t>
  </si>
  <si>
    <t>德文系專科部學會</t>
  </si>
  <si>
    <t>E3A</t>
  </si>
  <si>
    <t>17:00~18:10</t>
  </si>
  <si>
    <t>1099211045@st99.wtuc.edu.tw</t>
  </si>
  <si>
    <t>期初：10/01
期末：12/27  K401</t>
  </si>
  <si>
    <t>0937201983</t>
  </si>
  <si>
    <t>郭眉伶</t>
  </si>
  <si>
    <t>(一)A003 韻律教室
(三)育美館韻律教室</t>
  </si>
  <si>
    <t>17:10-18:00</t>
  </si>
  <si>
    <t>0952830711</t>
  </si>
  <si>
    <t>四技國標社</t>
  </si>
  <si>
    <t xml:space="preserve">Spanish Department Student Association : Junior College Division
</t>
  </si>
  <si>
    <t>2/29(三)、3/2(五)     16:00~17:00</t>
  </si>
  <si>
    <t>吳宗祐</t>
  </si>
  <si>
    <t>二、社團編碼有缺號者，表示該社已停社。</t>
  </si>
  <si>
    <t>16:10-17:10(社課)
17:10-18:10(開會)</t>
  </si>
  <si>
    <t>操場</t>
  </si>
  <si>
    <t>英文系大學部系學會</t>
  </si>
  <si>
    <t>手機</t>
  </si>
  <si>
    <t>二、三</t>
  </si>
  <si>
    <t>E0052</t>
  </si>
  <si>
    <t>E0051</t>
  </si>
  <si>
    <t>1098303027@st98.wtuc.edu.tw</t>
  </si>
  <si>
    <t>9/17(一) 16:00~17:30</t>
  </si>
  <si>
    <t>A019Y</t>
  </si>
  <si>
    <t>American Trend Tap Dancing Club</t>
  </si>
  <si>
    <t>備註說明：</t>
  </si>
  <si>
    <t>Q306,307教室</t>
  </si>
  <si>
    <t>F102</t>
  </si>
  <si>
    <t>B038</t>
  </si>
  <si>
    <t>F101</t>
  </si>
  <si>
    <t>外語教學系系學會</t>
  </si>
  <si>
    <t>文藻國際服務學習團</t>
  </si>
  <si>
    <t>墨香社</t>
  </si>
  <si>
    <t>技藝性社團</t>
  </si>
  <si>
    <t>0912266920</t>
  </si>
  <si>
    <t>B036Y</t>
  </si>
  <si>
    <t>1099304009@st99.wtuc.edu.tw</t>
  </si>
  <si>
    <t>E0042</t>
  </si>
  <si>
    <t>學生宿舍自治管理委員會</t>
  </si>
  <si>
    <t>E0041</t>
  </si>
  <si>
    <t>藝術舞坊</t>
  </si>
  <si>
    <t>陳玉蓮</t>
  </si>
  <si>
    <t>Wenzao Indonesian Students Association</t>
  </si>
  <si>
    <t>Wenzao Student Council</t>
  </si>
  <si>
    <t>備註</t>
  </si>
  <si>
    <t>劉玉棻</t>
  </si>
  <si>
    <t>1098302046@st98.wtuc.edu.tw</t>
  </si>
  <si>
    <t>B031</t>
  </si>
  <si>
    <t>黃郁芷</t>
  </si>
  <si>
    <t>9/26(三)~9/27(四)17:00~19~00</t>
  </si>
  <si>
    <t>UCA3B</t>
  </si>
  <si>
    <t>UCA3A</t>
  </si>
  <si>
    <t>至善樓6樓吳甦樂教育中心</t>
  </si>
  <si>
    <t>B033Y</t>
  </si>
  <si>
    <t>仰福廣場(宿舍前)</t>
  </si>
  <si>
    <t>A017Y</t>
  </si>
  <si>
    <t>國際事務系學會</t>
  </si>
  <si>
    <t>詠安內思合唱團</t>
  </si>
  <si>
    <t>0911-630417</t>
  </si>
  <si>
    <t>招收新社員，不需甄選。</t>
  </si>
  <si>
    <t>應用華語文系系學會</t>
  </si>
  <si>
    <t>仰福廣場(餐廳前)</t>
  </si>
  <si>
    <t>英語表達社</t>
  </si>
  <si>
    <t>UCA2B</t>
  </si>
  <si>
    <t>UCA2A</t>
  </si>
  <si>
    <t>0912375794</t>
  </si>
  <si>
    <t>江紫菡</t>
  </si>
  <si>
    <t>B034Y</t>
  </si>
  <si>
    <t>0988674438</t>
  </si>
  <si>
    <t>袁邦廷</t>
  </si>
  <si>
    <t>五、相關社團個別事宜，請直接與社長聯絡。</t>
  </si>
  <si>
    <t>應華系學會</t>
  </si>
  <si>
    <t>(一)18:00~20:00
(三)17:00~19:00</t>
  </si>
  <si>
    <t xml:space="preserve">3/1 星期四 1600-1800 </t>
  </si>
  <si>
    <t>9/17(一)及09/20（四）16:30-18:30</t>
  </si>
  <si>
    <t>育美館韻律教室</t>
  </si>
  <si>
    <t>1099205021@st99.wtuc.edu.tw</t>
  </si>
  <si>
    <t>一、三</t>
  </si>
  <si>
    <t>0916524949</t>
  </si>
  <si>
    <t>E211</t>
  </si>
  <si>
    <t>16:10~18:10</t>
  </si>
  <si>
    <t>E019</t>
  </si>
  <si>
    <t>E018</t>
  </si>
  <si>
    <t>E017</t>
  </si>
  <si>
    <t>蕭新祐</t>
  </si>
  <si>
    <t>E016</t>
  </si>
  <si>
    <t>張菀芸</t>
  </si>
  <si>
    <t>B039Y</t>
  </si>
  <si>
    <t>0963150971</t>
  </si>
  <si>
    <t xml:space="preserve">Wenzao Ioannes Student Choir </t>
  </si>
  <si>
    <t>0976323957</t>
  </si>
  <si>
    <t>陳卉珊</t>
  </si>
  <si>
    <t>10:00~12:00</t>
  </si>
  <si>
    <t>0935001559</t>
  </si>
  <si>
    <t>E014</t>
  </si>
  <si>
    <t>E015</t>
  </si>
  <si>
    <t>E012</t>
  </si>
  <si>
    <t>1099200047@st99.wtuc.edu.tw</t>
  </si>
  <si>
    <t>16:10~18:00</t>
  </si>
  <si>
    <t>吳柏姍</t>
  </si>
  <si>
    <t>International Courtesy Club</t>
  </si>
  <si>
    <t>期初：03/05 
期末：06/07  E202</t>
  </si>
  <si>
    <t>蔡蓓瑋</t>
  </si>
  <si>
    <t>X203、X201</t>
  </si>
  <si>
    <t>17:30~18:30</t>
  </si>
  <si>
    <t>1099205009@st99.wtuc.edu.tw</t>
  </si>
  <si>
    <t>外教系學會</t>
  </si>
  <si>
    <t>廖方瑋</t>
  </si>
  <si>
    <t>1099300148@st99.wtuc.edu.tw</t>
  </si>
  <si>
    <t>Wenzao Middle-way Wisdom Club</t>
  </si>
  <si>
    <t>D017Y</t>
  </si>
  <si>
    <t>E001</t>
  </si>
  <si>
    <t>E0091</t>
  </si>
  <si>
    <t>E208</t>
  </si>
  <si>
    <t>E002</t>
  </si>
  <si>
    <t>E209</t>
  </si>
  <si>
    <t>陳玉姿</t>
  </si>
  <si>
    <t>E0092</t>
  </si>
  <si>
    <t>E205</t>
  </si>
  <si>
    <t>財商推廣社</t>
  </si>
  <si>
    <t>E0072</t>
  </si>
  <si>
    <t>多國語聖經研讀社</t>
  </si>
  <si>
    <t>四、五專一至三年級學生每學年至少參加一個社團，其他年級學生可自由選擇參加；五專一年級可於上下學期更換社團，其他年級學生參加社團至少以一學年為限。</t>
  </si>
  <si>
    <t>16:10~18:30</t>
  </si>
  <si>
    <t>1100108103@st10.wtuc.edu.tw</t>
  </si>
  <si>
    <t>Multilingual Bible Study Association</t>
  </si>
  <si>
    <t>B037Y</t>
  </si>
  <si>
    <t>1100210046@st100.wtuc.edu.tw</t>
  </si>
  <si>
    <t>瑜伽社</t>
  </si>
  <si>
    <t>呂岱璇</t>
  </si>
  <si>
    <t>0980096023</t>
  </si>
  <si>
    <t>17:10~18:40</t>
  </si>
  <si>
    <t>林哲宇</t>
  </si>
  <si>
    <t>六</t>
  </si>
  <si>
    <t>E0082</t>
  </si>
  <si>
    <t>E0081</t>
  </si>
  <si>
    <t>邱科瑛</t>
  </si>
  <si>
    <t>E0061</t>
  </si>
  <si>
    <t xml:space="preserve"> UG2B</t>
  </si>
  <si>
    <t>E0062</t>
  </si>
  <si>
    <t>傳播藝術系系學會</t>
  </si>
  <si>
    <t>Pop Music Club</t>
  </si>
  <si>
    <t>Traditional Dance Club</t>
  </si>
  <si>
    <t>18:00~19:30</t>
  </si>
  <si>
    <t>林沛儀</t>
  </si>
  <si>
    <t>17:10~18:30</t>
  </si>
  <si>
    <t>籃球社</t>
  </si>
  <si>
    <t>A014Y</t>
  </si>
  <si>
    <t>3/01(四)16:00</t>
  </si>
  <si>
    <t>E0071</t>
  </si>
  <si>
    <t>Korean Pop Music Club</t>
  </si>
  <si>
    <t>1099300035@st99.wtuc.edu.tw</t>
  </si>
  <si>
    <t>D014Y</t>
  </si>
  <si>
    <t>Badminton Association</t>
  </si>
  <si>
    <t>蔡于喧</t>
  </si>
  <si>
    <t>F302</t>
  </si>
  <si>
    <t>ok</t>
  </si>
  <si>
    <t>陳欣儀</t>
  </si>
  <si>
    <t>文園穿堂(靠自強樓)</t>
  </si>
  <si>
    <t>郭葳</t>
  </si>
  <si>
    <t>Chinese Creative Writing Club</t>
  </si>
  <si>
    <t>1099302018@st99.wtuc.edu.tw</t>
  </si>
  <si>
    <t>李淑惠</t>
  </si>
  <si>
    <t>育美籃球場</t>
  </si>
  <si>
    <t>黃蘭恩</t>
  </si>
  <si>
    <t>電腦研習社</t>
  </si>
  <si>
    <t>宗輔中心</t>
  </si>
  <si>
    <t>學術性社團</t>
  </si>
  <si>
    <t>育美羽球場</t>
  </si>
  <si>
    <t>1099212037@st99.wtuc.edu.tw</t>
  </si>
  <si>
    <t>七、社團網址http://club.wtuc.edu.tw/front/bin/home.phtmll，歡迎同學上網查詢各社團資訊。</t>
  </si>
  <si>
    <t>劉珈妤</t>
  </si>
  <si>
    <t>16:10-17:10(一)
16:10~18:00(四)</t>
  </si>
  <si>
    <t>甄選地點</t>
  </si>
  <si>
    <t>A402</t>
  </si>
  <si>
    <t>1099300131@st99.wtuc.edu.tw</t>
  </si>
  <si>
    <t>0977024672</t>
  </si>
  <si>
    <t>0986664165</t>
  </si>
  <si>
    <t>Popular and Jazz Piano Club</t>
  </si>
  <si>
    <t>林姵妤</t>
  </si>
  <si>
    <t>招生新社員，需甄選</t>
  </si>
  <si>
    <t>涂壹珊</t>
  </si>
  <si>
    <t>張靜怡</t>
  </si>
  <si>
    <t>0920520982</t>
  </si>
  <si>
    <t>綠色奇蹟服務會</t>
  </si>
  <si>
    <t>0910491459</t>
  </si>
  <si>
    <t>黃子妤</t>
  </si>
  <si>
    <t>1099302031@st99.wtuc.edu.tw</t>
  </si>
  <si>
    <t>體育校隊</t>
  </si>
  <si>
    <t>X203(一)
X201/X203/X403(四)</t>
  </si>
  <si>
    <t>1098204109@st98.wtuc.edu.tw</t>
  </si>
  <si>
    <t>XF4A</t>
  </si>
  <si>
    <t>XS3A</t>
  </si>
  <si>
    <t>F101、F102</t>
  </si>
  <si>
    <t>1098302029@st98.wtuc.edu.tw</t>
  </si>
  <si>
    <t>XJ2A</t>
  </si>
  <si>
    <t>胡方綺</t>
  </si>
  <si>
    <t>0976399881</t>
  </si>
  <si>
    <t>16:10-18:00</t>
  </si>
  <si>
    <t>B003</t>
  </si>
  <si>
    <t>B002</t>
  </si>
  <si>
    <t>B005</t>
  </si>
  <si>
    <t>French Department Student Association : University Division</t>
  </si>
  <si>
    <t>大學部畢聯會</t>
  </si>
  <si>
    <t>B004</t>
  </si>
  <si>
    <t>蕭瑋</t>
  </si>
  <si>
    <t>B006</t>
  </si>
  <si>
    <t>謝佳珉</t>
  </si>
  <si>
    <t>1099302005@st99.wtuc.edu.tw</t>
  </si>
  <si>
    <t>1100200135@st100.wtuc.edu.tw</t>
  </si>
  <si>
    <t>生涯發展中心</t>
  </si>
  <si>
    <t>1099300005@st99.wtuc.edu.tw</t>
  </si>
  <si>
    <t>Cosplay 技巧研究社</t>
  </si>
  <si>
    <t>XF3A</t>
  </si>
  <si>
    <t>其他類學生社團</t>
  </si>
  <si>
    <t>XJ3A</t>
  </si>
  <si>
    <t>綜合/服務性社團</t>
  </si>
  <si>
    <t>朱庭霈</t>
  </si>
  <si>
    <t>0934072337</t>
  </si>
  <si>
    <t>The Sunshine Club</t>
  </si>
  <si>
    <t>Ballroom Dancing Club</t>
  </si>
  <si>
    <t>18:30~21:00</t>
  </si>
  <si>
    <t>16:00~18:00</t>
  </si>
  <si>
    <t>B032Y</t>
  </si>
  <si>
    <t>J201</t>
  </si>
  <si>
    <t>XJ4A</t>
  </si>
  <si>
    <t>16:00-18:00</t>
  </si>
  <si>
    <t>上課地點</t>
  </si>
  <si>
    <t>0926270005</t>
  </si>
  <si>
    <t>16:00~18:00(一)
17:00-18:10(四)</t>
  </si>
  <si>
    <t>B022</t>
  </si>
  <si>
    <t>XF2A</t>
  </si>
  <si>
    <t>邱彥鈞</t>
  </si>
  <si>
    <t>林倚靈</t>
  </si>
  <si>
    <t>國際事務系系學會</t>
  </si>
  <si>
    <t>Q901</t>
  </si>
  <si>
    <t>甄選</t>
  </si>
  <si>
    <t>0917074381</t>
  </si>
  <si>
    <t>B028</t>
  </si>
  <si>
    <t>B025</t>
  </si>
  <si>
    <t>招收新生</t>
  </si>
  <si>
    <t>3/1(四) 16:30~18:00</t>
  </si>
  <si>
    <t>B027</t>
  </si>
  <si>
    <t>B026</t>
  </si>
  <si>
    <t>林貝芳</t>
  </si>
  <si>
    <t>1098304046@st98.wtuc.edu.tw</t>
  </si>
  <si>
    <t>1099300083@st99.wtuc.edu.tw</t>
  </si>
  <si>
    <t>XS4A</t>
  </si>
  <si>
    <t>林子真</t>
  </si>
  <si>
    <t>黃齡儀</t>
  </si>
  <si>
    <t>吳怡儒</t>
  </si>
  <si>
    <t>School Sports Teams</t>
  </si>
  <si>
    <t>妮臻</t>
  </si>
  <si>
    <t>陳宥如</t>
  </si>
  <si>
    <t>一、四</t>
  </si>
  <si>
    <t>16:10-18:10</t>
  </si>
  <si>
    <t>S201</t>
  </si>
  <si>
    <t>0988566429</t>
  </si>
  <si>
    <t>0972214109</t>
  </si>
  <si>
    <t>1099304007@st99.wtuc.edu.tw</t>
  </si>
  <si>
    <t>B015</t>
  </si>
  <si>
    <t>輔導社務</t>
  </si>
  <si>
    <t>翁鈺姍</t>
  </si>
  <si>
    <t>B013</t>
  </si>
  <si>
    <t>0910326586</t>
  </si>
  <si>
    <t>German Department Student Association : University Division</t>
  </si>
  <si>
    <t>1100213108@st100.wtuc.edu.tw</t>
  </si>
  <si>
    <t>林峻億</t>
  </si>
  <si>
    <t>Commerce Club</t>
  </si>
  <si>
    <t>沓沂暄</t>
  </si>
  <si>
    <t>1099209001@st99.wtuc.edu.tw</t>
  </si>
  <si>
    <t>吳意馨</t>
  </si>
  <si>
    <t>17:00-18:00</t>
  </si>
  <si>
    <t>0928797209</t>
  </si>
  <si>
    <t>0970177912</t>
  </si>
  <si>
    <t>期初：03/05
期末：06/07  K401</t>
  </si>
  <si>
    <t>1099300162@st99.wtuc.edu.tw</t>
  </si>
  <si>
    <t>國際企業管理系學會</t>
  </si>
  <si>
    <t>Outdoor Club</t>
  </si>
  <si>
    <t>Mountain Climbing Association</t>
  </si>
  <si>
    <t>0981134796</t>
  </si>
  <si>
    <t>0977037705</t>
  </si>
  <si>
    <t>英語辯論社</t>
  </si>
  <si>
    <t>1099304052@st99.wtuc.edu.tw</t>
  </si>
  <si>
    <t>專科部畢聯會</t>
  </si>
  <si>
    <t>郭晏伶</t>
  </si>
  <si>
    <t>吳侑潔</t>
  </si>
  <si>
    <t>0919147385</t>
  </si>
  <si>
    <t>0921294871</t>
  </si>
  <si>
    <t>期初：10/01
期末：12/27  E205</t>
  </si>
  <si>
    <t>羅慧綺</t>
  </si>
  <si>
    <t>期初：10/01
期末：12/27  E204</t>
  </si>
  <si>
    <t xml:space="preserve">文藻外語學院學生社團一覽表(101學年度第1學期) </t>
  </si>
  <si>
    <t>期初：10/01
期末：12/27  E203</t>
  </si>
  <si>
    <t>Rio</t>
  </si>
  <si>
    <t>0934306319</t>
  </si>
  <si>
    <t>邱婷惟</t>
  </si>
  <si>
    <t>期初：10/01
期末：12/27  E210</t>
  </si>
  <si>
    <t>X403</t>
  </si>
  <si>
    <t>1099303045@st99.wtuc.edu.tw</t>
  </si>
  <si>
    <t>吳迦美</t>
  </si>
  <si>
    <t>熱門音樂社</t>
  </si>
  <si>
    <t>基督教牧小羊社</t>
  </si>
  <si>
    <t>吳甦樂教育中心</t>
  </si>
  <si>
    <t>Photographic Society</t>
  </si>
  <si>
    <t>賴忻萍</t>
  </si>
  <si>
    <t>桌球社</t>
  </si>
  <si>
    <t>16:00-18:00
16:10~17:10</t>
  </si>
  <si>
    <t>0963416908</t>
  </si>
  <si>
    <t>UL2B</t>
  </si>
  <si>
    <t>UT3A</t>
  </si>
  <si>
    <t>International Association of Students in Economics &amp; Management</t>
  </si>
  <si>
    <t>UF3A</t>
  </si>
  <si>
    <t>吳毓潔</t>
  </si>
  <si>
    <t>UF2B</t>
  </si>
  <si>
    <t>UF2A</t>
  </si>
  <si>
    <t>9/17(一)  / 9/20(四) 16:20~17:30</t>
  </si>
  <si>
    <t>子彤</t>
  </si>
  <si>
    <t>許哲豪</t>
  </si>
  <si>
    <t>如來實證社</t>
  </si>
  <si>
    <t>0958893268</t>
  </si>
  <si>
    <t>101.03.05 下午16:00</t>
  </si>
  <si>
    <t>鄭琬蓉</t>
  </si>
  <si>
    <t>UB2A</t>
  </si>
  <si>
    <t>招收新社員，需甄選</t>
  </si>
  <si>
    <t xml:space="preserve"> F201,202</t>
  </si>
  <si>
    <t>大地游泳池</t>
  </si>
  <si>
    <t>期初：03/05
期末：06/07  E303</t>
  </si>
  <si>
    <t>17:00-20:00</t>
  </si>
  <si>
    <t>1099300108@st99.wtuc.edu.tw</t>
  </si>
  <si>
    <t xml:space="preserve">101.03.01   17:30~20:00 </t>
  </si>
  <si>
    <t>期初：03/05
期末：06/07  E302</t>
  </si>
  <si>
    <t>Wenzao Toastmasters Club</t>
  </si>
  <si>
    <t>0952821104</t>
  </si>
  <si>
    <t xml:space="preserve">2/29(三) </t>
  </si>
  <si>
    <t>0952130938</t>
  </si>
  <si>
    <t>攝影社</t>
  </si>
  <si>
    <t>古箏社</t>
  </si>
  <si>
    <t>0919-193-269</t>
  </si>
  <si>
    <t xml:space="preserve"> S201、S301</t>
  </si>
  <si>
    <t>文藻印尼學生聯誼會</t>
  </si>
  <si>
    <t>林芷嫻</t>
  </si>
  <si>
    <t>1100212021@st100.wtuc.edu.tw</t>
  </si>
  <si>
    <t>邱琬婷</t>
  </si>
  <si>
    <t>1099300125@st99.wtuc.edu.tw</t>
  </si>
  <si>
    <t>小提琴社</t>
  </si>
  <si>
    <t>袁羚慈</t>
  </si>
  <si>
    <t>陳靜怡</t>
  </si>
  <si>
    <t>鄭婷文</t>
  </si>
  <si>
    <t xml:space="preserve">期初：10/04  
期末：12/27  F101
</t>
  </si>
  <si>
    <t>生涯志工團</t>
  </si>
  <si>
    <t>林晏旬</t>
  </si>
  <si>
    <t>民謠吉他社</t>
  </si>
  <si>
    <t>0953510000</t>
  </si>
  <si>
    <t>Basketball Club</t>
  </si>
  <si>
    <t>三、Ｅ類社團屬學生組織，各系科學生為學會之當然會員，其餘列出「報名參加」、「甄選參加」者，可依該社規定選擇參加，且參加此類社團，五專一至三年級學生則可免參加Ａ～Ｄ類社團。</t>
  </si>
  <si>
    <t>UB4A</t>
  </si>
  <si>
    <t>電子信箱</t>
  </si>
  <si>
    <t>F101 F102</t>
  </si>
  <si>
    <t>UL3B</t>
  </si>
  <si>
    <t>國際經濟商管學生會</t>
  </si>
  <si>
    <t>曉鈞</t>
  </si>
  <si>
    <t>UF4B</t>
  </si>
  <si>
    <t>UT2A</t>
  </si>
  <si>
    <t>9/21(五)下午 4:15~5:00</t>
  </si>
  <si>
    <t>請改至F302教室。</t>
  </si>
  <si>
    <t>育美桌球室</t>
  </si>
  <si>
    <t>蔡柔吟</t>
  </si>
  <si>
    <t>兒童服務社</t>
  </si>
  <si>
    <t>圓形廣場</t>
  </si>
  <si>
    <t>郭宜真</t>
  </si>
  <si>
    <t>招生時間</t>
  </si>
  <si>
    <t>趙佳琳</t>
  </si>
  <si>
    <t>D018</t>
  </si>
  <si>
    <t>施元欣</t>
  </si>
  <si>
    <t>慈濟大專青年社</t>
  </si>
  <si>
    <t>勁爆舞研社</t>
  </si>
  <si>
    <t>D010</t>
  </si>
  <si>
    <t>1098300008@st98.wtuc.edu.tw</t>
  </si>
  <si>
    <t>黃云柔</t>
  </si>
  <si>
    <t>D012</t>
  </si>
  <si>
    <t>經濟貿易研習社</t>
  </si>
  <si>
    <t>聖安琪廣場</t>
  </si>
  <si>
    <t>李安娜</t>
  </si>
  <si>
    <t>0986115860</t>
  </si>
  <si>
    <t>0961109919</t>
  </si>
  <si>
    <t>A003韻律教室</t>
  </si>
  <si>
    <t xml:space="preserve">期初：03/08  
期末：06/07  F101
</t>
  </si>
  <si>
    <t>Applied Chinese Department Student Association</t>
  </si>
  <si>
    <t>A023Y</t>
  </si>
  <si>
    <t>法文系大學部系學會</t>
  </si>
  <si>
    <t>D020</t>
  </si>
  <si>
    <t>林倚聖</t>
  </si>
  <si>
    <t>Spanish Department Student Association : University Division</t>
  </si>
  <si>
    <t>陳柏貿</t>
  </si>
  <si>
    <t>育美館網球場</t>
  </si>
  <si>
    <t>0973303100</t>
  </si>
  <si>
    <t>D022</t>
  </si>
  <si>
    <t>佳玲</t>
  </si>
  <si>
    <t>顏琇芳</t>
  </si>
  <si>
    <t>F201、F202</t>
  </si>
  <si>
    <t>1098203075@st98.wtuc.edu.tw</t>
  </si>
  <si>
    <t>1099301024@st99.wtuc.edu.tw</t>
  </si>
  <si>
    <t>權莉雯</t>
  </si>
  <si>
    <t>陳亭岑</t>
  </si>
  <si>
    <t>A005</t>
  </si>
  <si>
    <t>A022Y</t>
  </si>
  <si>
    <t>A009</t>
  </si>
  <si>
    <t>楊晴棉</t>
  </si>
  <si>
    <t>0955784462</t>
  </si>
  <si>
    <t>招收新生，需甄選。</t>
  </si>
  <si>
    <t>上課時間</t>
  </si>
  <si>
    <t>西文系專科部學會</t>
  </si>
  <si>
    <t>羅孟瑢</t>
  </si>
  <si>
    <t>0931900069</t>
  </si>
  <si>
    <t>A017</t>
  </si>
  <si>
    <t>林斐懌</t>
  </si>
  <si>
    <t>0975479427</t>
  </si>
  <si>
    <t>吳科霆</t>
  </si>
  <si>
    <t>Hip-Hop Club</t>
  </si>
  <si>
    <t>Handicrafts Club</t>
  </si>
  <si>
    <t>Violin Club</t>
  </si>
  <si>
    <t>A010</t>
  </si>
  <si>
    <t>模擬聯合國社</t>
  </si>
  <si>
    <t>【W003】</t>
  </si>
  <si>
    <t>A020Y</t>
  </si>
  <si>
    <t>王姵涵</t>
  </si>
  <si>
    <t>0912563201</t>
  </si>
  <si>
    <t>0921514293</t>
  </si>
  <si>
    <t>林于甄</t>
  </si>
  <si>
    <t>蔡季樺</t>
  </si>
  <si>
    <t>F4A</t>
  </si>
  <si>
    <t>A024</t>
  </si>
  <si>
    <t>English Department Student Association : Junior College Division</t>
  </si>
  <si>
    <t>S3A</t>
  </si>
  <si>
    <t>期初：10/01
期末：12/24  E304</t>
  </si>
  <si>
    <t>0958800703</t>
  </si>
  <si>
    <t>1099209038@st99.wtuc.edu.tw</t>
  </si>
  <si>
    <t>17:15~16:45</t>
  </si>
  <si>
    <t>德文系大學部系學會</t>
  </si>
  <si>
    <t>王美停</t>
  </si>
  <si>
    <t>980210225</t>
  </si>
  <si>
    <t>E001A</t>
  </si>
  <si>
    <t>期初：10/04
期末：12/27 E111</t>
  </si>
  <si>
    <t xml:space="preserve">10/1、10/2  18:00~20:00 </t>
  </si>
  <si>
    <t>王意欣</t>
  </si>
  <si>
    <t>郭妍麟</t>
  </si>
  <si>
    <t>1099300076@st99.wtuc.edu.tw</t>
  </si>
  <si>
    <t xml:space="preserve">International Standard Dance Society </t>
  </si>
  <si>
    <t>劉佳毓</t>
  </si>
  <si>
    <t xml:space="preserve">101.2.29(三)15:00~19:00 </t>
  </si>
  <si>
    <t>International Affairs Department Student Association</t>
  </si>
  <si>
    <t>馨慧</t>
  </si>
  <si>
    <t>Q503</t>
  </si>
  <si>
    <t>0921209370</t>
  </si>
  <si>
    <t>張心怡</t>
  </si>
  <si>
    <t>李瑋基</t>
  </si>
  <si>
    <t>0985354714</t>
  </si>
  <si>
    <t>Voluntary Social Service Association</t>
  </si>
  <si>
    <t>0982839800</t>
  </si>
  <si>
    <t>仕翰</t>
  </si>
  <si>
    <t>明園J101、J102</t>
  </si>
  <si>
    <t>鄭子綺</t>
  </si>
  <si>
    <t>【W005】</t>
  </si>
  <si>
    <t>期初：10/01
期末：12/24  F101</t>
  </si>
  <si>
    <t>1099212018@st99.wtuc.edu.tw</t>
  </si>
  <si>
    <t>K001、K401</t>
  </si>
  <si>
    <t>洪薏潔</t>
  </si>
  <si>
    <t>葉宛蓉</t>
  </si>
  <si>
    <t>0986694627</t>
  </si>
  <si>
    <t>W001、W005、W007、X003</t>
  </si>
  <si>
    <t>黏土造型社</t>
  </si>
  <si>
    <t>1099203026@st99.wtuc.edu.tw</t>
  </si>
  <si>
    <t>The Little Lamb Fellowship</t>
  </si>
  <si>
    <t>1100202074@st100.wtuc.edu.tw</t>
  </si>
  <si>
    <t>0932685157</t>
  </si>
  <si>
    <t>薪傳劇場</t>
  </si>
  <si>
    <t>9/17(一) 17:00</t>
  </si>
  <si>
    <t>Tennis Club</t>
  </si>
  <si>
    <t>楊雅筑</t>
  </si>
  <si>
    <t>歐陽森</t>
  </si>
  <si>
    <t>舞台戲劇工作社</t>
  </si>
  <si>
    <t>17:00~18:10(四)討論;
教室J101</t>
  </si>
  <si>
    <t>期初：03/05  
期末：06/04  E308</t>
  </si>
  <si>
    <t>資管與傳播系學會</t>
  </si>
  <si>
    <t>韓流歌曲社</t>
  </si>
  <si>
    <t>期初：03/05
期末：06/04  E209</t>
  </si>
  <si>
    <t>期初：10/01 
期末：12/27  E202</t>
  </si>
  <si>
    <t>D009</t>
  </si>
  <si>
    <t>Student-Landlord Liaison Office</t>
  </si>
  <si>
    <t>D006</t>
  </si>
  <si>
    <t>D004</t>
  </si>
  <si>
    <t>羅婉勻</t>
  </si>
  <si>
    <t>Sign Language Association</t>
  </si>
  <si>
    <t>王心怡</t>
  </si>
  <si>
    <t>傳播藝術系學會</t>
  </si>
  <si>
    <t>洪仁傑　</t>
  </si>
  <si>
    <t>Clay Modeling Club</t>
  </si>
  <si>
    <t>D003</t>
  </si>
  <si>
    <t>林家慶</t>
  </si>
  <si>
    <t>D001</t>
  </si>
  <si>
    <t>Calligraphy Club</t>
  </si>
  <si>
    <t>育美館B1桌球室</t>
  </si>
  <si>
    <t>16:10-18:10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</si>
</sst>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95">
    <font>
      <sz val="10"/>
      <name val="Arial"/>
      <family val="2"/>
    </font>
    <font>
      <sz val="12"/>
      <color indexed="8"/>
      <name val="新細明體"/>
      <family val="1"/>
    </font>
    <font>
      <b/>
      <sz val="18"/>
      <name val="Arial"/>
      <family val="2"/>
    </font>
    <font>
      <sz val="12"/>
      <name val="Arial"/>
      <family val="2"/>
    </font>
    <font>
      <sz val="9"/>
      <name val="細明體"/>
      <family val="3"/>
    </font>
    <font>
      <b/>
      <sz val="10"/>
      <color indexed="8"/>
      <name val="新細明體"/>
      <family val="1"/>
    </font>
    <font>
      <b/>
      <sz val="10"/>
      <color indexed="8"/>
      <name val="細明體"/>
      <family val="3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2"/>
      <color indexed="8"/>
      <name val="mingliu,細明體,serif"/>
      <family val="2"/>
    </font>
    <font>
      <b/>
      <sz val="10"/>
      <color indexed="14"/>
      <name val="新細明體"/>
      <family val="1"/>
    </font>
    <font>
      <sz val="10"/>
      <color indexed="8"/>
      <name val="細明體"/>
      <family val="3"/>
    </font>
    <font>
      <sz val="10"/>
      <color indexed="14"/>
      <name val="細明體"/>
      <family val="3"/>
    </font>
    <font>
      <u val="single"/>
      <sz val="10"/>
      <color indexed="14"/>
      <name val="Arial"/>
      <family val="2"/>
    </font>
    <font>
      <sz val="10"/>
      <color indexed="14"/>
      <name val="新細明體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0"/>
      <color indexed="14"/>
      <name val="細明體"/>
      <family val="3"/>
    </font>
    <font>
      <sz val="12"/>
      <color indexed="8"/>
      <name val="Arial"/>
      <family val="2"/>
    </font>
    <font>
      <b/>
      <u val="single"/>
      <sz val="10"/>
      <color indexed="8"/>
      <name val="新細明體"/>
      <family val="1"/>
    </font>
    <font>
      <sz val="20"/>
      <color indexed="8"/>
      <name val="新細明體"/>
      <family val="1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10"/>
      <color indexed="14"/>
      <name val="Arial"/>
      <family val="2"/>
    </font>
    <font>
      <u val="single"/>
      <sz val="10"/>
      <color indexed="8"/>
      <name val="新細明體"/>
      <family val="1"/>
    </font>
    <font>
      <sz val="11"/>
      <color indexed="8"/>
      <name val="Arial"/>
      <family val="2"/>
    </font>
    <font>
      <u val="single"/>
      <sz val="10"/>
      <color indexed="39"/>
      <name val="Arial"/>
      <family val="2"/>
    </font>
    <font>
      <b/>
      <sz val="12"/>
      <color indexed="8"/>
      <name val="新細明體"/>
      <family val="1"/>
    </font>
    <font>
      <sz val="12"/>
      <color indexed="14"/>
      <name val="新細明體"/>
      <family val="1"/>
    </font>
    <font>
      <sz val="12"/>
      <color indexed="14"/>
      <name val="Arial"/>
      <family val="2"/>
    </font>
    <font>
      <b/>
      <sz val="18"/>
      <color indexed="8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13"/>
      <name val="新細明體"/>
      <family val="1"/>
    </font>
    <font>
      <i/>
      <sz val="12"/>
      <color indexed="23"/>
      <name val="新細明體"/>
      <family val="1"/>
    </font>
    <font>
      <sz val="12"/>
      <color indexed="13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theme="10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rgb="FF000000"/>
      <name val="新細明體"/>
      <family val="1"/>
    </font>
    <font>
      <b/>
      <sz val="10"/>
      <color rgb="FF000000"/>
      <name val="細明體"/>
      <family val="3"/>
    </font>
    <font>
      <sz val="10"/>
      <color rgb="FF000000"/>
      <name val="Times New Roman"/>
      <family val="1"/>
    </font>
    <font>
      <sz val="10"/>
      <color rgb="FF000000"/>
      <name val="新細明體"/>
      <family val="1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2"/>
      <color rgb="FF000000"/>
      <name val="mingliu,細明體,serif"/>
      <family val="2"/>
    </font>
    <font>
      <b/>
      <sz val="10"/>
      <color rgb="FFFF0000"/>
      <name val="新細明體"/>
      <family val="1"/>
    </font>
    <font>
      <sz val="10"/>
      <color rgb="FF000000"/>
      <name val="細明體"/>
      <family val="3"/>
    </font>
    <font>
      <sz val="10"/>
      <color rgb="FFFF0000"/>
      <name val="細明體"/>
      <family val="3"/>
    </font>
    <font>
      <sz val="12"/>
      <color rgb="FF000000"/>
      <name val="新細明體"/>
      <family val="1"/>
    </font>
    <font>
      <u val="single"/>
      <sz val="10"/>
      <color rgb="FFFF0000"/>
      <name val="Arial"/>
      <family val="2"/>
    </font>
    <font>
      <sz val="10"/>
      <color rgb="FFFF0000"/>
      <name val="新細明體"/>
      <family val="1"/>
    </font>
    <font>
      <b/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10"/>
      <color rgb="FFFF0000"/>
      <name val="細明體"/>
      <family val="3"/>
    </font>
    <font>
      <sz val="12"/>
      <color rgb="FF000000"/>
      <name val="Arial"/>
      <family val="2"/>
    </font>
    <font>
      <b/>
      <u val="single"/>
      <sz val="10"/>
      <color rgb="FF000000"/>
      <name val="新細明體"/>
      <family val="1"/>
    </font>
    <font>
      <sz val="20"/>
      <color rgb="FF000000"/>
      <name val="新細明體"/>
      <family val="1"/>
    </font>
    <font>
      <sz val="12"/>
      <color rgb="FF000000"/>
      <name val="細明體"/>
      <family val="3"/>
    </font>
    <font>
      <sz val="12"/>
      <color rgb="FF000000"/>
      <name val="Times New Roman"/>
      <family val="1"/>
    </font>
    <font>
      <u val="single"/>
      <sz val="10"/>
      <color rgb="FF000000"/>
      <name val="Arial"/>
      <family val="2"/>
    </font>
    <font>
      <b/>
      <sz val="10"/>
      <color rgb="FFFF0000"/>
      <name val="Arial"/>
      <family val="2"/>
    </font>
    <font>
      <u val="single"/>
      <sz val="10"/>
      <color rgb="FF000000"/>
      <name val="新細明體"/>
      <family val="1"/>
    </font>
    <font>
      <sz val="11"/>
      <color rgb="FF000000"/>
      <name val="Arial"/>
      <family val="2"/>
    </font>
    <font>
      <b/>
      <sz val="12"/>
      <color rgb="FF000000"/>
      <name val="新細明體"/>
      <family val="1"/>
    </font>
    <font>
      <sz val="12"/>
      <color rgb="FFFF0000"/>
      <name val="新細明體"/>
      <family val="1"/>
    </font>
    <font>
      <sz val="12"/>
      <color rgb="FFFF0000"/>
      <name val="Arial"/>
      <family val="2"/>
    </font>
    <font>
      <b/>
      <sz val="18"/>
      <color rgb="FF00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E5CD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0" borderId="0" applyNumberFormat="0" applyBorder="0" applyAlignment="0" applyProtection="0"/>
    <xf numFmtId="0" fontId="51" fillId="0" borderId="1" applyNumberFormat="0" applyFill="0" applyAlignment="0" applyProtection="0"/>
    <xf numFmtId="0" fontId="52" fillId="21" borderId="0" applyNumberFormat="0" applyBorder="0" applyAlignment="0" applyProtection="0"/>
    <xf numFmtId="9" fontId="0" fillId="0" borderId="0" applyFont="0" applyFill="0" applyBorder="0" applyAlignment="0" applyProtection="0"/>
    <xf numFmtId="0" fontId="5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0" fillId="23" borderId="4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115">
    <xf numFmtId="0" fontId="0" fillId="0" borderId="0" xfId="0" applyAlignment="1">
      <alignment vertical="center"/>
    </xf>
    <xf numFmtId="0" fontId="0" fillId="0" borderId="10" xfId="37" applyNumberFormat="1" applyFont="1" applyFill="1" applyBorder="1" applyAlignment="1">
      <alignment wrapText="1"/>
      <protection/>
    </xf>
    <xf numFmtId="0" fontId="66" fillId="33" borderId="11" xfId="37" applyNumberFormat="1" applyFont="1" applyFill="1" applyBorder="1" applyAlignment="1">
      <alignment horizontal="center" vertical="center" wrapText="1"/>
      <protection/>
    </xf>
    <xf numFmtId="0" fontId="66" fillId="33" borderId="11" xfId="37" applyNumberFormat="1" applyFont="1" applyFill="1" applyBorder="1" applyAlignment="1">
      <alignment horizontal="left" vertical="center" wrapText="1"/>
      <protection/>
    </xf>
    <xf numFmtId="0" fontId="66" fillId="33" borderId="11" xfId="37" applyNumberFormat="1" applyFont="1" applyFill="1" applyBorder="1" applyAlignment="1">
      <alignment horizontal="center" vertical="center"/>
      <protection/>
    </xf>
    <xf numFmtId="0" fontId="67" fillId="33" borderId="12" xfId="37" applyNumberFormat="1" applyFont="1" applyFill="1" applyBorder="1" applyAlignment="1">
      <alignment horizontal="center" vertical="center"/>
      <protection/>
    </xf>
    <xf numFmtId="0" fontId="0" fillId="0" borderId="11" xfId="37" applyNumberFormat="1" applyFont="1" applyFill="1" applyBorder="1" applyAlignment="1">
      <alignment wrapText="1"/>
      <protection/>
    </xf>
    <xf numFmtId="0" fontId="68" fillId="0" borderId="11" xfId="37" applyNumberFormat="1" applyFont="1" applyFill="1" applyBorder="1" applyAlignment="1">
      <alignment horizontal="center" vertical="center" wrapText="1"/>
      <protection/>
    </xf>
    <xf numFmtId="0" fontId="69" fillId="0" borderId="11" xfId="37" applyNumberFormat="1" applyFont="1" applyFill="1" applyBorder="1" applyAlignment="1">
      <alignment horizontal="center" vertical="center" wrapText="1"/>
      <protection/>
    </xf>
    <xf numFmtId="0" fontId="68" fillId="0" borderId="11" xfId="37" applyNumberFormat="1" applyFont="1" applyFill="1" applyBorder="1" applyAlignment="1">
      <alignment horizontal="left" vertical="center" wrapText="1"/>
      <protection/>
    </xf>
    <xf numFmtId="0" fontId="69" fillId="0" borderId="11" xfId="37" applyNumberFormat="1" applyFont="1" applyFill="1" applyBorder="1" applyAlignment="1">
      <alignment horizontal="center" vertical="center"/>
      <protection/>
    </xf>
    <xf numFmtId="0" fontId="68" fillId="0" borderId="11" xfId="37" applyNumberFormat="1" applyFont="1" applyFill="1" applyBorder="1" applyAlignment="1">
      <alignment horizontal="center" vertical="center"/>
      <protection/>
    </xf>
    <xf numFmtId="0" fontId="70" fillId="0" borderId="11" xfId="37" applyNumberFormat="1" applyFont="1" applyFill="1" applyBorder="1" applyAlignment="1">
      <alignment horizontal="left" vertical="center"/>
      <protection/>
    </xf>
    <xf numFmtId="0" fontId="66" fillId="0" borderId="11" xfId="37" applyNumberFormat="1" applyFont="1" applyFill="1" applyBorder="1" applyAlignment="1">
      <alignment horizontal="center" vertical="center" wrapText="1"/>
      <protection/>
    </xf>
    <xf numFmtId="0" fontId="66" fillId="0" borderId="11" xfId="37" applyNumberFormat="1" applyFont="1" applyFill="1" applyBorder="1" applyAlignment="1">
      <alignment horizontal="center" vertical="center"/>
      <protection/>
    </xf>
    <xf numFmtId="0" fontId="69" fillId="0" borderId="11" xfId="37" applyNumberFormat="1" applyFont="1" applyFill="1" applyBorder="1" applyAlignment="1">
      <alignment horizontal="left" vertical="center" wrapText="1"/>
      <protection/>
    </xf>
    <xf numFmtId="0" fontId="71" fillId="0" borderId="11" xfId="37" applyNumberFormat="1" applyFont="1" applyFill="1" applyBorder="1" applyAlignment="1">
      <alignment horizontal="center" vertical="center" wrapText="1"/>
      <protection/>
    </xf>
    <xf numFmtId="0" fontId="70" fillId="0" borderId="11" xfId="37" applyNumberFormat="1" applyFont="1" applyFill="1" applyBorder="1" applyAlignment="1">
      <alignment vertical="center"/>
      <protection/>
    </xf>
    <xf numFmtId="0" fontId="72" fillId="0" borderId="11" xfId="37" applyNumberFormat="1" applyFont="1" applyFill="1" applyBorder="1" applyAlignment="1">
      <alignment horizontal="center" vertical="center" wrapText="1"/>
      <protection/>
    </xf>
    <xf numFmtId="0" fontId="73" fillId="0" borderId="11" xfId="37" applyNumberFormat="1" applyFont="1" applyFill="1" applyBorder="1" applyAlignment="1">
      <alignment horizontal="center" vertical="center" wrapText="1"/>
      <protection/>
    </xf>
    <xf numFmtId="0" fontId="74" fillId="0" borderId="11" xfId="37" applyNumberFormat="1" applyFont="1" applyFill="1" applyBorder="1" applyAlignment="1">
      <alignment vertical="center"/>
      <protection/>
    </xf>
    <xf numFmtId="0" fontId="75" fillId="0" borderId="11" xfId="37" applyNumberFormat="1" applyFont="1" applyFill="1" applyBorder="1" applyAlignment="1">
      <alignment vertical="center"/>
      <protection/>
    </xf>
    <xf numFmtId="0" fontId="68" fillId="0" borderId="11" xfId="37" applyNumberFormat="1" applyFont="1" applyFill="1" applyBorder="1" applyAlignment="1">
      <alignment vertical="center"/>
      <protection/>
    </xf>
    <xf numFmtId="0" fontId="73" fillId="0" borderId="11" xfId="37" applyNumberFormat="1" applyFont="1" applyFill="1" applyBorder="1" applyAlignment="1">
      <alignment horizontal="center" vertical="center"/>
      <protection/>
    </xf>
    <xf numFmtId="0" fontId="70" fillId="0" borderId="11" xfId="37" applyNumberFormat="1" applyFont="1" applyFill="1" applyBorder="1" applyAlignment="1">
      <alignment vertical="center" wrapText="1"/>
      <protection/>
    </xf>
    <xf numFmtId="0" fontId="76" fillId="30" borderId="11" xfId="37" applyNumberFormat="1" applyFont="1" applyFill="1" applyBorder="1" applyAlignment="1">
      <alignment horizontal="center" vertical="center" wrapText="1"/>
      <protection/>
    </xf>
    <xf numFmtId="0" fontId="77" fillId="0" borderId="11" xfId="37" applyNumberFormat="1" applyFont="1" applyFill="1" applyBorder="1" applyAlignment="1">
      <alignment horizontal="left" vertical="center"/>
      <protection/>
    </xf>
    <xf numFmtId="0" fontId="75" fillId="0" borderId="11" xfId="37" applyNumberFormat="1" applyFont="1" applyFill="1" applyBorder="1" applyAlignment="1">
      <alignment horizontal="center" vertical="center" wrapText="1"/>
      <protection/>
    </xf>
    <xf numFmtId="0" fontId="0" fillId="0" borderId="12" xfId="37" applyNumberFormat="1" applyFont="1" applyFill="1" applyBorder="1" applyAlignment="1">
      <alignment wrapText="1"/>
      <protection/>
    </xf>
    <xf numFmtId="0" fontId="0" fillId="0" borderId="13" xfId="37" applyNumberFormat="1" applyFont="1" applyFill="1" applyBorder="1" applyAlignment="1">
      <alignment wrapText="1"/>
      <protection/>
    </xf>
    <xf numFmtId="0" fontId="69" fillId="0" borderId="11" xfId="37" applyNumberFormat="1" applyFont="1" applyFill="1" applyBorder="1" applyAlignment="1">
      <alignment horizontal="left" vertical="center"/>
      <protection/>
    </xf>
    <xf numFmtId="0" fontId="78" fillId="0" borderId="11" xfId="37" applyNumberFormat="1" applyFont="1" applyFill="1" applyBorder="1" applyAlignment="1">
      <alignment horizontal="center" vertical="center" wrapText="1"/>
      <protection/>
    </xf>
    <xf numFmtId="0" fontId="79" fillId="0" borderId="11" xfId="37" applyNumberFormat="1" applyFont="1" applyFill="1" applyBorder="1" applyAlignment="1">
      <alignment horizontal="center" vertical="center" wrapText="1"/>
      <protection/>
    </xf>
    <xf numFmtId="0" fontId="80" fillId="0" borderId="11" xfId="37" applyNumberFormat="1" applyFont="1" applyFill="1" applyBorder="1" applyAlignment="1">
      <alignment horizontal="center" vertical="center" wrapText="1"/>
      <protection/>
    </xf>
    <xf numFmtId="0" fontId="74" fillId="0" borderId="11" xfId="37" applyNumberFormat="1" applyFont="1" applyFill="1" applyBorder="1" applyAlignment="1">
      <alignment horizontal="center" vertical="center" wrapText="1"/>
      <protection/>
    </xf>
    <xf numFmtId="0" fontId="81" fillId="0" borderId="11" xfId="37" applyNumberFormat="1" applyFont="1" applyFill="1" applyBorder="1" applyAlignment="1">
      <alignment horizontal="center" vertical="center" wrapText="1"/>
      <protection/>
    </xf>
    <xf numFmtId="0" fontId="79" fillId="0" borderId="11" xfId="37" applyNumberFormat="1" applyFont="1" applyFill="1" applyBorder="1" applyAlignment="1">
      <alignment horizontal="center" vertical="center"/>
      <protection/>
    </xf>
    <xf numFmtId="0" fontId="74" fillId="0" borderId="11" xfId="37" applyNumberFormat="1" applyFont="1" applyFill="1" applyBorder="1" applyAlignment="1">
      <alignment horizontal="center" vertical="center"/>
      <protection/>
    </xf>
    <xf numFmtId="0" fontId="70" fillId="0" borderId="11" xfId="37" applyNumberFormat="1" applyFont="1" applyFill="1" applyBorder="1" applyAlignment="1">
      <alignment horizontal="center" vertical="center"/>
      <protection/>
    </xf>
    <xf numFmtId="0" fontId="82" fillId="0" borderId="11" xfId="37" applyNumberFormat="1" applyFont="1" applyFill="1" applyBorder="1" applyAlignment="1">
      <alignment horizontal="center" vertical="center" wrapText="1"/>
      <protection/>
    </xf>
    <xf numFmtId="0" fontId="78" fillId="0" borderId="11" xfId="37" applyNumberFormat="1" applyFont="1" applyFill="1" applyBorder="1" applyAlignment="1">
      <alignment horizontal="center" vertical="center"/>
      <protection/>
    </xf>
    <xf numFmtId="0" fontId="71" fillId="0" borderId="11" xfId="37" applyNumberFormat="1" applyFont="1" applyFill="1" applyBorder="1" applyAlignment="1">
      <alignment vertical="center"/>
      <protection/>
    </xf>
    <xf numFmtId="0" fontId="71" fillId="0" borderId="11" xfId="37" applyNumberFormat="1" applyFont="1" applyFill="1" applyBorder="1" applyAlignment="1">
      <alignment horizontal="left" vertical="center"/>
      <protection/>
    </xf>
    <xf numFmtId="0" fontId="69" fillId="0" borderId="11" xfId="37" applyNumberFormat="1" applyFont="1" applyFill="1" applyBorder="1" applyAlignment="1">
      <alignment vertical="center"/>
      <protection/>
    </xf>
    <xf numFmtId="49" fontId="66" fillId="0" borderId="11" xfId="37" applyNumberFormat="1" applyFont="1" applyFill="1" applyBorder="1" applyAlignment="1">
      <alignment horizontal="center" vertical="center"/>
      <protection/>
    </xf>
    <xf numFmtId="0" fontId="83" fillId="0" borderId="11" xfId="37" applyNumberFormat="1" applyFont="1" applyFill="1" applyBorder="1" applyAlignment="1">
      <alignment horizontal="center" vertical="center"/>
      <protection/>
    </xf>
    <xf numFmtId="0" fontId="0" fillId="0" borderId="14" xfId="37" applyNumberFormat="1" applyFont="1" applyFill="1" applyBorder="1" applyAlignment="1">
      <alignment wrapText="1"/>
      <protection/>
    </xf>
    <xf numFmtId="0" fontId="70" fillId="0" borderId="14" xfId="37" applyNumberFormat="1" applyFont="1" applyFill="1" applyBorder="1" applyAlignment="1">
      <alignment horizontal="left" vertical="center" wrapText="1"/>
      <protection/>
    </xf>
    <xf numFmtId="0" fontId="70" fillId="0" borderId="0" xfId="37" applyNumberFormat="1" applyFont="1" applyFill="1" applyAlignment="1">
      <alignment horizontal="left" vertical="center" wrapText="1"/>
      <protection/>
    </xf>
    <xf numFmtId="0" fontId="84" fillId="0" borderId="10" xfId="37" applyNumberFormat="1" applyFont="1" applyFill="1" applyBorder="1" applyAlignment="1">
      <alignment horizontal="center" vertical="center" wrapText="1"/>
      <protection/>
    </xf>
    <xf numFmtId="0" fontId="76" fillId="0" borderId="11" xfId="37" applyNumberFormat="1" applyFont="1" applyFill="1" applyBorder="1" applyAlignment="1">
      <alignment horizontal="center" vertical="center" wrapText="1"/>
      <protection/>
    </xf>
    <xf numFmtId="0" fontId="76" fillId="0" borderId="11" xfId="37" applyNumberFormat="1" applyFont="1" applyFill="1" applyBorder="1" applyAlignment="1">
      <alignment horizontal="center" vertical="center"/>
      <protection/>
    </xf>
    <xf numFmtId="0" fontId="85" fillId="30" borderId="11" xfId="37" applyNumberFormat="1" applyFont="1" applyFill="1" applyBorder="1" applyAlignment="1">
      <alignment horizontal="center" vertical="center" wrapText="1"/>
      <protection/>
    </xf>
    <xf numFmtId="0" fontId="74" fillId="0" borderId="11" xfId="37" applyNumberFormat="1" applyFont="1" applyFill="1" applyBorder="1" applyAlignment="1">
      <alignment vertical="center" wrapText="1"/>
      <protection/>
    </xf>
    <xf numFmtId="0" fontId="68" fillId="0" borderId="11" xfId="37" applyNumberFormat="1" applyFont="1" applyFill="1" applyBorder="1" applyAlignment="1">
      <alignment horizontal="left" vertical="center"/>
      <protection/>
    </xf>
    <xf numFmtId="0" fontId="86" fillId="0" borderId="11" xfId="37" applyNumberFormat="1" applyFont="1" applyFill="1" applyBorder="1" applyAlignment="1">
      <alignment horizontal="center" vertical="center"/>
      <protection/>
    </xf>
    <xf numFmtId="0" fontId="76" fillId="0" borderId="11" xfId="37" applyNumberFormat="1" applyFont="1" applyFill="1" applyBorder="1" applyAlignment="1">
      <alignment horizontal="left" vertical="center"/>
      <protection/>
    </xf>
    <xf numFmtId="0" fontId="76" fillId="0" borderId="11" xfId="37" applyNumberFormat="1" applyFont="1" applyFill="1" applyBorder="1" applyAlignment="1">
      <alignment horizontal="left" vertical="center" wrapText="1"/>
      <protection/>
    </xf>
    <xf numFmtId="0" fontId="86" fillId="0" borderId="11" xfId="37" applyNumberFormat="1" applyFont="1" applyFill="1" applyBorder="1" applyAlignment="1">
      <alignment horizontal="center" vertical="center" wrapText="1"/>
      <protection/>
    </xf>
    <xf numFmtId="49" fontId="86" fillId="0" borderId="11" xfId="37" applyNumberFormat="1" applyFont="1" applyFill="1" applyBorder="1" applyAlignment="1">
      <alignment horizontal="center" vertical="center"/>
      <protection/>
    </xf>
    <xf numFmtId="0" fontId="87" fillId="0" borderId="11" xfId="37" applyNumberFormat="1" applyFont="1" applyFill="1" applyBorder="1" applyAlignment="1">
      <alignment horizontal="center" vertical="center"/>
      <protection/>
    </xf>
    <xf numFmtId="0" fontId="78" fillId="0" borderId="11" xfId="37" applyNumberFormat="1" applyFont="1" applyFill="1" applyBorder="1" applyAlignment="1">
      <alignment horizontal="left" vertical="center" wrapText="1"/>
      <protection/>
    </xf>
    <xf numFmtId="0" fontId="69" fillId="0" borderId="11" xfId="37" applyNumberFormat="1" applyFont="1" applyFill="1" applyBorder="1" applyAlignment="1">
      <alignment vertical="center" wrapText="1"/>
      <protection/>
    </xf>
    <xf numFmtId="0" fontId="69" fillId="34" borderId="11" xfId="37" applyNumberFormat="1" applyFont="1" applyFill="1" applyBorder="1" applyAlignment="1">
      <alignment horizontal="center" vertical="center"/>
      <protection/>
    </xf>
    <xf numFmtId="0" fontId="88" fillId="0" borderId="11" xfId="37" applyNumberFormat="1" applyFont="1" applyFill="1" applyBorder="1" applyAlignment="1">
      <alignment vertical="center" wrapText="1"/>
      <protection/>
    </xf>
    <xf numFmtId="0" fontId="81" fillId="0" borderId="11" xfId="37" applyNumberFormat="1" applyFont="1" applyFill="1" applyBorder="1" applyAlignment="1">
      <alignment vertical="center" wrapText="1"/>
      <protection/>
    </xf>
    <xf numFmtId="0" fontId="69" fillId="0" borderId="12" xfId="37" applyNumberFormat="1" applyFont="1" applyFill="1" applyBorder="1" applyAlignment="1">
      <alignment vertical="center" wrapText="1"/>
      <protection/>
    </xf>
    <xf numFmtId="0" fontId="70" fillId="0" borderId="11" xfId="37" applyNumberFormat="1" applyFont="1" applyFill="1" applyBorder="1" applyAlignment="1">
      <alignment horizontal="left" vertical="center" wrapText="1"/>
      <protection/>
    </xf>
    <xf numFmtId="49" fontId="87" fillId="0" borderId="11" xfId="37" applyNumberFormat="1" applyFont="1" applyFill="1" applyBorder="1" applyAlignment="1">
      <alignment horizontal="center" vertical="center"/>
      <protection/>
    </xf>
    <xf numFmtId="0" fontId="66" fillId="0" borderId="11" xfId="37" applyNumberFormat="1" applyFont="1" applyFill="1" applyBorder="1" applyAlignment="1">
      <alignment vertical="center" wrapText="1"/>
      <protection/>
    </xf>
    <xf numFmtId="0" fontId="86" fillId="34" borderId="11" xfId="37" applyNumberFormat="1" applyFont="1" applyFill="1" applyBorder="1" applyAlignment="1">
      <alignment horizontal="center" vertical="center" wrapText="1"/>
      <protection/>
    </xf>
    <xf numFmtId="0" fontId="76" fillId="34" borderId="11" xfId="37" applyNumberFormat="1" applyFont="1" applyFill="1" applyBorder="1" applyAlignment="1">
      <alignment horizontal="center" vertical="center" wrapText="1"/>
      <protection/>
    </xf>
    <xf numFmtId="0" fontId="68" fillId="34" borderId="11" xfId="37" applyNumberFormat="1" applyFont="1" applyFill="1" applyBorder="1" applyAlignment="1">
      <alignment horizontal="left" vertical="center" wrapText="1"/>
      <protection/>
    </xf>
    <xf numFmtId="0" fontId="86" fillId="0" borderId="11" xfId="37" applyNumberFormat="1" applyFont="1" applyFill="1" applyBorder="1" applyAlignment="1">
      <alignment horizontal="left" vertical="center"/>
      <protection/>
    </xf>
    <xf numFmtId="0" fontId="85" fillId="0" borderId="11" xfId="37" applyNumberFormat="1" applyFont="1" applyFill="1" applyBorder="1" applyAlignment="1">
      <alignment horizontal="center" vertical="center"/>
      <protection/>
    </xf>
    <xf numFmtId="0" fontId="76" fillId="0" borderId="11" xfId="37" applyNumberFormat="1" applyFont="1" applyFill="1" applyBorder="1" applyAlignment="1">
      <alignment horizontal="center" vertical="top" wrapText="1"/>
      <protection/>
    </xf>
    <xf numFmtId="0" fontId="86" fillId="0" borderId="11" xfId="37" applyNumberFormat="1" applyFont="1" applyFill="1" applyBorder="1" applyAlignment="1">
      <alignment horizontal="center" vertical="top" wrapText="1"/>
      <protection/>
    </xf>
    <xf numFmtId="0" fontId="87" fillId="0" borderId="11" xfId="37" applyNumberFormat="1" applyFont="1" applyFill="1" applyBorder="1" applyAlignment="1">
      <alignment horizontal="center" vertical="top" wrapText="1"/>
      <protection/>
    </xf>
    <xf numFmtId="49" fontId="69" fillId="0" borderId="11" xfId="37" applyNumberFormat="1" applyFont="1" applyFill="1" applyBorder="1" applyAlignment="1">
      <alignment horizontal="left" vertical="center"/>
      <protection/>
    </xf>
    <xf numFmtId="0" fontId="89" fillId="0" borderId="11" xfId="37" applyNumberFormat="1" applyFont="1" applyFill="1" applyBorder="1" applyAlignment="1">
      <alignment horizontal="center" vertical="center"/>
      <protection/>
    </xf>
    <xf numFmtId="0" fontId="85" fillId="0" borderId="11" xfId="37" applyNumberFormat="1" applyFont="1" applyFill="1" applyBorder="1" applyAlignment="1">
      <alignment horizontal="center" vertical="top" wrapText="1"/>
      <protection/>
    </xf>
    <xf numFmtId="0" fontId="69" fillId="0" borderId="12" xfId="37" applyNumberFormat="1" applyFont="1" applyFill="1" applyBorder="1" applyAlignment="1">
      <alignment horizontal="left" vertical="center" wrapText="1"/>
      <protection/>
    </xf>
    <xf numFmtId="0" fontId="69" fillId="0" borderId="15" xfId="37" applyNumberFormat="1" applyFont="1" applyFill="1" applyBorder="1" applyAlignment="1">
      <alignment horizontal="center" vertical="center"/>
      <protection/>
    </xf>
    <xf numFmtId="0" fontId="69" fillId="0" borderId="13" xfId="37" applyNumberFormat="1" applyFont="1" applyFill="1" applyBorder="1" applyAlignment="1">
      <alignment horizontal="center" vertical="center" wrapText="1"/>
      <protection/>
    </xf>
    <xf numFmtId="0" fontId="70" fillId="0" borderId="14" xfId="37" applyNumberFormat="1" applyFont="1" applyFill="1" applyBorder="1" applyAlignment="1">
      <alignment wrapText="1"/>
      <protection/>
    </xf>
    <xf numFmtId="0" fontId="90" fillId="0" borderId="14" xfId="37" applyNumberFormat="1" applyFont="1" applyFill="1" applyBorder="1" applyAlignment="1">
      <alignment horizontal="left" vertical="center"/>
      <protection/>
    </xf>
    <xf numFmtId="0" fontId="70" fillId="0" borderId="14" xfId="37" applyNumberFormat="1" applyFont="1" applyFill="1" applyBorder="1" applyAlignment="1">
      <alignment horizontal="left" wrapText="1"/>
      <protection/>
    </xf>
    <xf numFmtId="0" fontId="90" fillId="0" borderId="0" xfId="37" applyNumberFormat="1" applyFont="1" applyFill="1" applyAlignment="1">
      <alignment horizontal="left" vertical="center"/>
      <protection/>
    </xf>
    <xf numFmtId="0" fontId="76" fillId="30" borderId="11" xfId="37" applyNumberFormat="1" applyFont="1" applyFill="1" applyBorder="1" applyAlignment="1">
      <alignment horizontal="left" vertical="center"/>
      <protection/>
    </xf>
    <xf numFmtId="0" fontId="76" fillId="30" borderId="11" xfId="37" applyNumberFormat="1" applyFont="1" applyFill="1" applyBorder="1" applyAlignment="1">
      <alignment horizontal="left" vertical="center" wrapText="1"/>
      <protection/>
    </xf>
    <xf numFmtId="0" fontId="76" fillId="30" borderId="11" xfId="37" applyNumberFormat="1" applyFont="1" applyFill="1" applyBorder="1" applyAlignment="1">
      <alignment horizontal="center" vertical="center" wrapText="1"/>
      <protection/>
    </xf>
    <xf numFmtId="0" fontId="91" fillId="30" borderId="11" xfId="37" applyNumberFormat="1" applyFont="1" applyFill="1" applyBorder="1" applyAlignment="1">
      <alignment horizontal="center" vertical="center" wrapText="1"/>
      <protection/>
    </xf>
    <xf numFmtId="0" fontId="91" fillId="30" borderId="11" xfId="37" applyNumberFormat="1" applyFont="1" applyFill="1" applyBorder="1" applyAlignment="1">
      <alignment horizontal="center" vertical="center"/>
      <protection/>
    </xf>
    <xf numFmtId="0" fontId="92" fillId="30" borderId="11" xfId="37" applyNumberFormat="1" applyFont="1" applyFill="1" applyBorder="1" applyAlignment="1">
      <alignment horizontal="center" vertical="center" wrapText="1"/>
      <protection/>
    </xf>
    <xf numFmtId="0" fontId="93" fillId="30" borderId="11" xfId="37" applyNumberFormat="1" applyFont="1" applyFill="1" applyBorder="1" applyAlignment="1">
      <alignment horizontal="center" vertical="center" wrapText="1"/>
      <protection/>
    </xf>
    <xf numFmtId="0" fontId="94" fillId="34" borderId="10" xfId="37" applyNumberFormat="1" applyFont="1" applyFill="1" applyBorder="1" applyAlignment="1">
      <alignment horizontal="center" vertical="center" wrapText="1"/>
      <protection/>
    </xf>
    <xf numFmtId="0" fontId="2" fillId="34" borderId="10" xfId="37" applyNumberFormat="1" applyFont="1" applyFill="1" applyBorder="1" applyAlignment="1">
      <alignment wrapText="1"/>
      <protection/>
    </xf>
    <xf numFmtId="0" fontId="0" fillId="0" borderId="10" xfId="37" applyNumberFormat="1" applyFont="1" applyFill="1" applyBorder="1" applyAlignment="1">
      <alignment wrapText="1"/>
      <protection/>
    </xf>
    <xf numFmtId="0" fontId="76" fillId="35" borderId="11" xfId="37" applyNumberFormat="1" applyFont="1" applyFill="1" applyBorder="1" applyAlignment="1">
      <alignment horizontal="left" vertical="center"/>
      <protection/>
    </xf>
    <xf numFmtId="0" fontId="86" fillId="35" borderId="11" xfId="37" applyNumberFormat="1" applyFont="1" applyFill="1" applyBorder="1" applyAlignment="1">
      <alignment horizontal="left" vertical="center"/>
      <protection/>
    </xf>
    <xf numFmtId="0" fontId="86" fillId="35" borderId="11" xfId="37" applyNumberFormat="1" applyFont="1" applyFill="1" applyBorder="1" applyAlignment="1">
      <alignment horizontal="center" vertical="center"/>
      <protection/>
    </xf>
    <xf numFmtId="0" fontId="85" fillId="35" borderId="11" xfId="37" applyNumberFormat="1" applyFont="1" applyFill="1" applyBorder="1" applyAlignment="1">
      <alignment horizontal="center" vertical="center"/>
      <protection/>
    </xf>
    <xf numFmtId="0" fontId="76" fillId="35" borderId="11" xfId="37" applyNumberFormat="1" applyFont="1" applyFill="1" applyBorder="1" applyAlignment="1">
      <alignment horizontal="center" vertical="center"/>
      <protection/>
    </xf>
    <xf numFmtId="0" fontId="76" fillId="35" borderId="11" xfId="37" applyNumberFormat="1" applyFont="1" applyFill="1" applyBorder="1" applyAlignment="1">
      <alignment horizontal="center" vertical="center" wrapText="1"/>
      <protection/>
    </xf>
    <xf numFmtId="0" fontId="82" fillId="35" borderId="11" xfId="37" applyNumberFormat="1" applyFont="1" applyFill="1" applyBorder="1" applyAlignment="1">
      <alignment horizontal="center" vertical="center" wrapText="1"/>
      <protection/>
    </xf>
    <xf numFmtId="0" fontId="3" fillId="30" borderId="15" xfId="37" applyNumberFormat="1" applyFont="1" applyFill="1" applyBorder="1" applyAlignment="1">
      <alignment wrapText="1"/>
      <protection/>
    </xf>
    <xf numFmtId="0" fontId="3" fillId="30" borderId="13" xfId="37" applyNumberFormat="1" applyFont="1" applyFill="1" applyBorder="1" applyAlignment="1">
      <alignment wrapText="1"/>
      <protection/>
    </xf>
    <xf numFmtId="0" fontId="71" fillId="0" borderId="11" xfId="37" applyNumberFormat="1" applyFont="1" applyFill="1" applyBorder="1" applyAlignment="1">
      <alignment horizontal="center" vertical="center" wrapText="1"/>
      <protection/>
    </xf>
    <xf numFmtId="0" fontId="90" fillId="0" borderId="0" xfId="37" applyNumberFormat="1" applyFont="1" applyFill="1" applyAlignment="1">
      <alignment horizontal="left" vertical="center"/>
      <protection/>
    </xf>
    <xf numFmtId="0" fontId="0" fillId="0" borderId="0" xfId="0" applyAlignment="1">
      <alignment vertical="center"/>
    </xf>
    <xf numFmtId="0" fontId="90" fillId="0" borderId="0" xfId="37" applyNumberFormat="1" applyFont="1" applyFill="1" applyAlignment="1">
      <alignment horizontal="left" vertical="center" wrapText="1"/>
      <protection/>
    </xf>
    <xf numFmtId="0" fontId="76" fillId="0" borderId="12" xfId="37" applyNumberFormat="1" applyFont="1" applyFill="1" applyBorder="1" applyAlignment="1">
      <alignment horizontal="left" vertical="center"/>
      <protection/>
    </xf>
    <xf numFmtId="0" fontId="0" fillId="0" borderId="15" xfId="37" applyNumberFormat="1" applyFont="1" applyFill="1" applyBorder="1" applyAlignment="1">
      <alignment wrapText="1"/>
      <protection/>
    </xf>
    <xf numFmtId="0" fontId="0" fillId="0" borderId="13" xfId="37" applyNumberFormat="1" applyFont="1" applyFill="1" applyBorder="1" applyAlignment="1">
      <alignment wrapText="1"/>
      <protection/>
    </xf>
    <xf numFmtId="0" fontId="76" fillId="0" borderId="12" xfId="37" applyNumberFormat="1" applyFont="1" applyFill="1" applyBorder="1" applyAlignment="1">
      <alignment horizontal="left" vertical="center" wrapText="1"/>
      <protection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[0]" xfId="34"/>
    <cellStyle name="Currency" xfId="35"/>
    <cellStyle name="Currency[0]" xfId="36"/>
    <cellStyle name="Normal" xfId="37"/>
    <cellStyle name="Percent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檢查儲存格" xfId="65"/>
    <cellStyle name="壞" xfId="66"/>
    <cellStyle name="警告文字" xfId="67"/>
  </cellStyles>
  <tableStyles count="0" defaultTableStyle="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CE5CD"/>
      <rgbColor rgb="00FFCC99"/>
      <rgbColor rgb="00CFE2F3"/>
      <rgbColor rgb="00FFFF00"/>
      <rgbColor rgb="00FFFF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PageLayoutView="0" workbookViewId="0" topLeftCell="A1">
      <pane ySplit="2" topLeftCell="A36" activePane="bottomLeft" state="frozen"/>
      <selection pane="topLeft" activeCell="A1" sqref="A1"/>
      <selection pane="bottomLeft" activeCell="I37" sqref="I37"/>
    </sheetView>
  </sheetViews>
  <sheetFormatPr defaultColWidth="9.140625" defaultRowHeight="27.75" customHeight="1"/>
  <cols>
    <col min="1" max="1" width="6.00390625" style="0" customWidth="1"/>
    <col min="2" max="2" width="5.7109375" style="0" customWidth="1"/>
    <col min="3" max="3" width="26.140625" style="0" customWidth="1"/>
    <col min="4" max="4" width="9.140625" style="0" hidden="1" customWidth="1"/>
    <col min="5" max="5" width="9.7109375" style="0" customWidth="1"/>
    <col min="6" max="6" width="6.421875" style="0" customWidth="1"/>
    <col min="7" max="7" width="30.57421875" style="0" customWidth="1"/>
    <col min="8" max="8" width="9.140625" style="0" customWidth="1"/>
    <col min="9" max="9" width="16.57421875" style="0" customWidth="1"/>
    <col min="10" max="10" width="17.57421875" style="0" customWidth="1"/>
    <col min="11" max="11" width="16.00390625" style="0" customWidth="1"/>
    <col min="12" max="12" width="9.140625" style="0" customWidth="1"/>
    <col min="13" max="13" width="16.57421875" style="0" customWidth="1"/>
    <col min="14" max="14" width="9.140625" style="0" customWidth="1"/>
    <col min="15" max="15" width="9.7109375" style="0" customWidth="1"/>
  </cols>
  <sheetData>
    <row r="1" spans="1:15" ht="23.25">
      <c r="A1" s="95" t="s">
        <v>771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7"/>
    </row>
    <row r="2" spans="1:15" ht="27.75" customHeight="1">
      <c r="A2" s="2" t="s">
        <v>380</v>
      </c>
      <c r="B2" s="2" t="s">
        <v>161</v>
      </c>
      <c r="C2" s="2" t="s">
        <v>404</v>
      </c>
      <c r="D2" s="3" t="s">
        <v>162</v>
      </c>
      <c r="E2" s="2" t="s">
        <v>95</v>
      </c>
      <c r="F2" s="2" t="s">
        <v>392</v>
      </c>
      <c r="G2" s="4" t="s">
        <v>23</v>
      </c>
      <c r="H2" s="2" t="s">
        <v>33</v>
      </c>
      <c r="I2" s="4" t="s">
        <v>890</v>
      </c>
      <c r="J2" s="4" t="s">
        <v>706</v>
      </c>
      <c r="K2" s="4" t="s">
        <v>523</v>
      </c>
      <c r="L2" s="4" t="s">
        <v>715</v>
      </c>
      <c r="M2" s="4" t="s">
        <v>101</v>
      </c>
      <c r="N2" s="4" t="s">
        <v>652</v>
      </c>
      <c r="O2" s="5" t="s">
        <v>740</v>
      </c>
    </row>
    <row r="3" spans="1:15" ht="27.75" customHeight="1">
      <c r="A3" s="98" t="s">
        <v>646</v>
      </c>
      <c r="B3" s="98"/>
      <c r="C3" s="98"/>
      <c r="D3" s="99"/>
      <c r="E3" s="100"/>
      <c r="F3" s="100"/>
      <c r="G3" s="101"/>
      <c r="H3" s="102"/>
      <c r="I3" s="102"/>
      <c r="J3" s="102"/>
      <c r="K3" s="103"/>
      <c r="L3" s="104"/>
      <c r="M3" s="104"/>
      <c r="N3" s="104"/>
      <c r="O3" s="6"/>
    </row>
    <row r="4" spans="1:15" ht="42.75">
      <c r="A4" s="7" t="s">
        <v>884</v>
      </c>
      <c r="B4" s="7">
        <v>1</v>
      </c>
      <c r="C4" s="8" t="s">
        <v>644</v>
      </c>
      <c r="D4" s="9" t="s">
        <v>345</v>
      </c>
      <c r="E4" s="10" t="s">
        <v>746</v>
      </c>
      <c r="F4" s="11" t="s">
        <v>248</v>
      </c>
      <c r="G4" s="12" t="s">
        <v>808</v>
      </c>
      <c r="H4" s="13" t="s">
        <v>372</v>
      </c>
      <c r="I4" s="14" t="s">
        <v>419</v>
      </c>
      <c r="J4" s="14" t="s">
        <v>653</v>
      </c>
      <c r="K4" s="15" t="s">
        <v>828</v>
      </c>
      <c r="L4" s="16"/>
      <c r="M4" s="16"/>
      <c r="N4" s="16"/>
      <c r="O4" s="18" t="s">
        <v>220</v>
      </c>
    </row>
    <row r="5" spans="1:15" ht="38.25">
      <c r="A5" s="7" t="s">
        <v>886</v>
      </c>
      <c r="B5" s="7">
        <v>2</v>
      </c>
      <c r="C5" s="8" t="s">
        <v>541</v>
      </c>
      <c r="D5" s="9" t="s">
        <v>22</v>
      </c>
      <c r="E5" s="10" t="s">
        <v>919</v>
      </c>
      <c r="F5" s="11" t="s">
        <v>246</v>
      </c>
      <c r="G5" s="12" t="s">
        <v>66</v>
      </c>
      <c r="H5" s="19" t="s">
        <v>372</v>
      </c>
      <c r="I5" s="14" t="s">
        <v>419</v>
      </c>
      <c r="J5" s="14" t="s">
        <v>558</v>
      </c>
      <c r="K5" s="17"/>
      <c r="L5" s="16"/>
      <c r="M5" s="16"/>
      <c r="N5" s="16"/>
      <c r="O5" s="18" t="s">
        <v>398</v>
      </c>
    </row>
    <row r="6" spans="1:15" ht="25.5">
      <c r="A6" s="7" t="s">
        <v>901</v>
      </c>
      <c r="B6" s="7">
        <v>3</v>
      </c>
      <c r="C6" s="8" t="s">
        <v>860</v>
      </c>
      <c r="D6" s="9" t="s">
        <v>747</v>
      </c>
      <c r="E6" s="10" t="s">
        <v>291</v>
      </c>
      <c r="F6" s="11" t="s">
        <v>248</v>
      </c>
      <c r="G6" s="12" t="s">
        <v>323</v>
      </c>
      <c r="H6" s="13" t="s">
        <v>302</v>
      </c>
      <c r="I6" s="14" t="s">
        <v>419</v>
      </c>
      <c r="J6" s="14" t="s">
        <v>735</v>
      </c>
      <c r="K6" s="17"/>
      <c r="L6" s="16" t="s">
        <v>343</v>
      </c>
      <c r="M6" s="16"/>
      <c r="N6" s="16"/>
      <c r="O6" s="18" t="s">
        <v>840</v>
      </c>
    </row>
    <row r="7" spans="1:15" ht="127.5">
      <c r="A7" s="7" t="s">
        <v>626</v>
      </c>
      <c r="B7" s="7">
        <v>4</v>
      </c>
      <c r="C7" s="8" t="s">
        <v>839</v>
      </c>
      <c r="D7" s="9" t="s">
        <v>790</v>
      </c>
      <c r="E7" s="10" t="s">
        <v>792</v>
      </c>
      <c r="F7" s="11" t="s">
        <v>240</v>
      </c>
      <c r="G7" s="12" t="s">
        <v>103</v>
      </c>
      <c r="H7" s="13" t="s">
        <v>299</v>
      </c>
      <c r="I7" s="14" t="s">
        <v>807</v>
      </c>
      <c r="J7" s="14" t="s">
        <v>942</v>
      </c>
      <c r="K7" s="17"/>
      <c r="L7" s="16"/>
      <c r="M7" s="16"/>
      <c r="N7" s="16"/>
      <c r="O7" s="18" t="s">
        <v>877</v>
      </c>
    </row>
    <row r="8" spans="1:15" ht="63.75">
      <c r="A8" s="7" t="s">
        <v>894</v>
      </c>
      <c r="B8" s="7">
        <v>5</v>
      </c>
      <c r="C8" s="8" t="s">
        <v>761</v>
      </c>
      <c r="D8" s="9" t="s">
        <v>63</v>
      </c>
      <c r="E8" s="10" t="s">
        <v>862</v>
      </c>
      <c r="F8" s="11" t="s">
        <v>789</v>
      </c>
      <c r="G8" s="12" t="s">
        <v>944</v>
      </c>
      <c r="H8" s="19" t="s">
        <v>136</v>
      </c>
      <c r="I8" s="14" t="s">
        <v>59</v>
      </c>
      <c r="J8" s="13" t="s">
        <v>336</v>
      </c>
      <c r="K8" s="20"/>
      <c r="L8" s="16"/>
      <c r="M8" s="16" t="s">
        <v>330</v>
      </c>
      <c r="N8" s="16" t="s">
        <v>804</v>
      </c>
      <c r="O8" s="18" t="s">
        <v>931</v>
      </c>
    </row>
    <row r="9" spans="1:15" ht="63.75">
      <c r="A9" s="7" t="s">
        <v>502</v>
      </c>
      <c r="B9" s="7">
        <v>6</v>
      </c>
      <c r="C9" s="8" t="s">
        <v>600</v>
      </c>
      <c r="D9" s="9" t="s">
        <v>604</v>
      </c>
      <c r="E9" s="10" t="s">
        <v>871</v>
      </c>
      <c r="F9" s="11" t="s">
        <v>789</v>
      </c>
      <c r="G9" s="12" t="s">
        <v>648</v>
      </c>
      <c r="H9" s="13" t="s">
        <v>359</v>
      </c>
      <c r="I9" s="14" t="s">
        <v>486</v>
      </c>
      <c r="J9" s="14" t="s">
        <v>180</v>
      </c>
      <c r="K9" s="21"/>
      <c r="L9" s="16"/>
      <c r="M9" s="16"/>
      <c r="N9" s="16"/>
      <c r="O9" s="18" t="s">
        <v>877</v>
      </c>
    </row>
    <row r="10" spans="1:15" ht="38.25">
      <c r="A10" s="7" t="s">
        <v>885</v>
      </c>
      <c r="B10" s="7">
        <v>7</v>
      </c>
      <c r="C10" s="8" t="s">
        <v>598</v>
      </c>
      <c r="D10" s="9" t="s">
        <v>186</v>
      </c>
      <c r="E10" s="10" t="s">
        <v>385</v>
      </c>
      <c r="F10" s="11" t="s">
        <v>170</v>
      </c>
      <c r="G10" s="12" t="s">
        <v>459</v>
      </c>
      <c r="H10" s="13" t="s">
        <v>359</v>
      </c>
      <c r="I10" s="14" t="s">
        <v>94</v>
      </c>
      <c r="J10" s="14" t="s">
        <v>508</v>
      </c>
      <c r="K10" s="21"/>
      <c r="L10" s="16" t="s">
        <v>343</v>
      </c>
      <c r="M10" s="16"/>
      <c r="N10" s="16"/>
      <c r="O10" s="18" t="s">
        <v>840</v>
      </c>
    </row>
    <row r="11" spans="1:15" ht="63.75">
      <c r="A11" s="7" t="s">
        <v>868</v>
      </c>
      <c r="B11" s="7">
        <v>8</v>
      </c>
      <c r="C11" s="8" t="s">
        <v>331</v>
      </c>
      <c r="D11" s="9" t="s">
        <v>588</v>
      </c>
      <c r="E11" s="10" t="s">
        <v>520</v>
      </c>
      <c r="F11" s="11" t="s">
        <v>145</v>
      </c>
      <c r="G11" s="12" t="s">
        <v>267</v>
      </c>
      <c r="H11" s="13" t="s">
        <v>359</v>
      </c>
      <c r="I11" s="14" t="s">
        <v>94</v>
      </c>
      <c r="J11" s="14" t="s">
        <v>412</v>
      </c>
      <c r="K11" s="17"/>
      <c r="L11" s="16" t="s">
        <v>343</v>
      </c>
      <c r="M11" s="16"/>
      <c r="N11" s="16"/>
      <c r="O11" s="18" t="s">
        <v>840</v>
      </c>
    </row>
    <row r="12" spans="1:15" ht="28.5">
      <c r="A12" s="7" t="s">
        <v>911</v>
      </c>
      <c r="B12" s="7">
        <v>9</v>
      </c>
      <c r="C12" s="8" t="s">
        <v>293</v>
      </c>
      <c r="D12" s="22" t="s">
        <v>639</v>
      </c>
      <c r="E12" s="10" t="s">
        <v>925</v>
      </c>
      <c r="F12" s="11" t="s">
        <v>29</v>
      </c>
      <c r="G12" s="12" t="s">
        <v>673</v>
      </c>
      <c r="H12" s="19" t="s">
        <v>136</v>
      </c>
      <c r="I12" s="19" t="s">
        <v>708</v>
      </c>
      <c r="J12" s="23" t="s">
        <v>388</v>
      </c>
      <c r="K12" s="17"/>
      <c r="L12" s="16" t="s">
        <v>343</v>
      </c>
      <c r="M12" s="16"/>
      <c r="N12" s="16"/>
      <c r="O12" s="18" t="s">
        <v>220</v>
      </c>
    </row>
    <row r="13" spans="1:15" ht="38.25">
      <c r="A13" s="7" t="s">
        <v>77</v>
      </c>
      <c r="B13" s="7">
        <v>10</v>
      </c>
      <c r="C13" s="8" t="s">
        <v>902</v>
      </c>
      <c r="D13" s="9" t="s">
        <v>197</v>
      </c>
      <c r="E13" s="10" t="s">
        <v>723</v>
      </c>
      <c r="F13" s="11" t="s">
        <v>334</v>
      </c>
      <c r="G13" s="12" t="s">
        <v>213</v>
      </c>
      <c r="H13" s="13" t="s">
        <v>372</v>
      </c>
      <c r="I13" s="23" t="s">
        <v>577</v>
      </c>
      <c r="J13" s="14" t="s">
        <v>442</v>
      </c>
      <c r="K13" s="24"/>
      <c r="L13" s="16"/>
      <c r="M13" s="16"/>
      <c r="N13" s="16"/>
      <c r="O13" s="18" t="s">
        <v>796</v>
      </c>
    </row>
    <row r="14" spans="1:15" ht="27.75" customHeight="1">
      <c r="A14" s="7" t="s">
        <v>90</v>
      </c>
      <c r="B14" s="7">
        <v>11</v>
      </c>
      <c r="C14" s="8" t="s">
        <v>798</v>
      </c>
      <c r="D14" s="9"/>
      <c r="E14" s="10" t="s">
        <v>959</v>
      </c>
      <c r="F14" s="17" t="s">
        <v>145</v>
      </c>
      <c r="G14" s="12" t="str">
        <f>HYPERLINK("mailto:1099209024@st99.wtuc.edu.tw","1099209024@st99.wtuc.edu.tw")</f>
        <v>1099209024@st99.wtuc.edu.tw</v>
      </c>
      <c r="H14" s="19" t="s">
        <v>416</v>
      </c>
      <c r="I14" s="23" t="s">
        <v>256</v>
      </c>
      <c r="J14" s="23" t="s">
        <v>34</v>
      </c>
      <c r="K14" s="21"/>
      <c r="L14" s="16" t="s">
        <v>343</v>
      </c>
      <c r="M14" s="16"/>
      <c r="N14" s="16"/>
      <c r="O14" s="18" t="s">
        <v>398</v>
      </c>
    </row>
    <row r="15" spans="1:15" ht="27.75" customHeight="1">
      <c r="A15" s="89" t="s">
        <v>512</v>
      </c>
      <c r="B15" s="105"/>
      <c r="C15" s="106"/>
      <c r="D15" s="89"/>
      <c r="E15" s="90"/>
      <c r="F15" s="90"/>
      <c r="G15" s="88"/>
      <c r="H15" s="91"/>
      <c r="I15" s="92"/>
      <c r="J15" s="92"/>
      <c r="K15" s="93"/>
      <c r="L15" s="94"/>
      <c r="M15" s="94"/>
      <c r="N15" s="94"/>
      <c r="O15" s="6"/>
    </row>
    <row r="16" spans="1:15" ht="38.25">
      <c r="A16" s="7" t="s">
        <v>679</v>
      </c>
      <c r="B16" s="7">
        <v>1</v>
      </c>
      <c r="C16" s="8" t="s">
        <v>519</v>
      </c>
      <c r="D16" s="9" t="s">
        <v>621</v>
      </c>
      <c r="E16" s="10" t="s">
        <v>524</v>
      </c>
      <c r="F16" s="11" t="s">
        <v>240</v>
      </c>
      <c r="G16" s="12" t="s">
        <v>951</v>
      </c>
      <c r="H16" s="14" t="s">
        <v>733</v>
      </c>
      <c r="I16" s="14" t="s">
        <v>419</v>
      </c>
      <c r="J16" s="14" t="s">
        <v>554</v>
      </c>
      <c r="K16" s="15" t="s">
        <v>966</v>
      </c>
      <c r="L16" s="16" t="s">
        <v>343</v>
      </c>
      <c r="M16" s="16"/>
      <c r="N16" s="16"/>
      <c r="O16" s="18" t="s">
        <v>220</v>
      </c>
    </row>
    <row r="17" spans="1:15" ht="63.75">
      <c r="A17" s="7" t="s">
        <v>678</v>
      </c>
      <c r="B17" s="7">
        <v>2</v>
      </c>
      <c r="C17" s="8" t="s">
        <v>221</v>
      </c>
      <c r="D17" s="9" t="s">
        <v>927</v>
      </c>
      <c r="E17" s="10" t="s">
        <v>732</v>
      </c>
      <c r="F17" s="11" t="s">
        <v>694</v>
      </c>
      <c r="G17" s="12" t="s">
        <v>762</v>
      </c>
      <c r="H17" s="14" t="s">
        <v>733</v>
      </c>
      <c r="I17" s="14" t="s">
        <v>458</v>
      </c>
      <c r="J17" s="14" t="s">
        <v>16</v>
      </c>
      <c r="K17" s="15" t="s">
        <v>772</v>
      </c>
      <c r="L17" s="16" t="s">
        <v>343</v>
      </c>
      <c r="M17" s="16"/>
      <c r="N17" s="16"/>
      <c r="O17" s="18" t="s">
        <v>840</v>
      </c>
    </row>
    <row r="18" spans="1:15" ht="42.75">
      <c r="A18" s="7" t="s">
        <v>683</v>
      </c>
      <c r="B18" s="7">
        <v>3</v>
      </c>
      <c r="C18" s="8" t="s">
        <v>365</v>
      </c>
      <c r="D18" s="9" t="s">
        <v>178</v>
      </c>
      <c r="E18" s="10" t="s">
        <v>310</v>
      </c>
      <c r="F18" s="11" t="s">
        <v>11</v>
      </c>
      <c r="G18" s="26" t="str">
        <f>HYPERLINK("mailto:1099302022@st99.wtuc.edu.tw","1099302022@st99.wtuc.edu.tw")</f>
        <v>1099302022@st99.wtuc.edu.tw</v>
      </c>
      <c r="H18" s="14" t="s">
        <v>733</v>
      </c>
      <c r="I18" s="14" t="s">
        <v>677</v>
      </c>
      <c r="J18" s="13" t="s">
        <v>949</v>
      </c>
      <c r="K18" s="15" t="s">
        <v>421</v>
      </c>
      <c r="L18" s="16" t="s">
        <v>343</v>
      </c>
      <c r="M18" s="16"/>
      <c r="N18" s="16"/>
      <c r="O18" s="18" t="s">
        <v>1</v>
      </c>
    </row>
    <row r="19" spans="1:15" ht="38.25">
      <c r="A19" s="7" t="s">
        <v>680</v>
      </c>
      <c r="B19" s="7">
        <v>4</v>
      </c>
      <c r="C19" s="8" t="s">
        <v>816</v>
      </c>
      <c r="D19" s="9" t="s">
        <v>147</v>
      </c>
      <c r="E19" s="10" t="s">
        <v>139</v>
      </c>
      <c r="F19" s="11" t="s">
        <v>11</v>
      </c>
      <c r="G19" s="12" t="s">
        <v>337</v>
      </c>
      <c r="H19" s="23" t="s">
        <v>136</v>
      </c>
      <c r="I19" s="23" t="s">
        <v>677</v>
      </c>
      <c r="J19" s="14" t="s">
        <v>506</v>
      </c>
      <c r="K19" s="15" t="s">
        <v>327</v>
      </c>
      <c r="L19" s="27" t="s">
        <v>74</v>
      </c>
      <c r="M19" s="16" t="s">
        <v>350</v>
      </c>
      <c r="N19" s="16" t="s">
        <v>837</v>
      </c>
      <c r="O19" s="18" t="s">
        <v>877</v>
      </c>
    </row>
    <row r="20" spans="1:15" ht="38.25">
      <c r="A20" s="7" t="s">
        <v>685</v>
      </c>
      <c r="B20" s="7">
        <v>5</v>
      </c>
      <c r="C20" s="8" t="s">
        <v>831</v>
      </c>
      <c r="D20" s="9" t="s">
        <v>226</v>
      </c>
      <c r="E20" s="10" t="s">
        <v>223</v>
      </c>
      <c r="F20" s="11" t="s">
        <v>248</v>
      </c>
      <c r="G20" s="12" t="s">
        <v>48</v>
      </c>
      <c r="H20" s="14" t="s">
        <v>733</v>
      </c>
      <c r="I20" s="13" t="s">
        <v>651</v>
      </c>
      <c r="J20" s="14" t="s">
        <v>200</v>
      </c>
      <c r="K20" s="17"/>
      <c r="L20" s="16"/>
      <c r="M20" s="16"/>
      <c r="N20" s="16"/>
      <c r="O20" s="18" t="s">
        <v>398</v>
      </c>
    </row>
    <row r="21" spans="1:15" ht="25.5">
      <c r="A21" s="7" t="s">
        <v>742</v>
      </c>
      <c r="B21" s="7">
        <v>6</v>
      </c>
      <c r="C21" s="8" t="s">
        <v>420</v>
      </c>
      <c r="D21" s="9" t="s">
        <v>899</v>
      </c>
      <c r="E21" s="10" t="s">
        <v>623</v>
      </c>
      <c r="F21" s="11" t="s">
        <v>671</v>
      </c>
      <c r="G21" s="12" t="s">
        <v>400</v>
      </c>
      <c r="H21" s="14" t="s">
        <v>302</v>
      </c>
      <c r="I21" s="14" t="s">
        <v>419</v>
      </c>
      <c r="J21" s="14" t="s">
        <v>174</v>
      </c>
      <c r="K21" s="17"/>
      <c r="L21" s="16" t="s">
        <v>343</v>
      </c>
      <c r="M21" s="16"/>
      <c r="N21" s="16"/>
      <c r="O21" s="18" t="s">
        <v>220</v>
      </c>
    </row>
    <row r="22" spans="1:15" ht="38.25">
      <c r="A22" s="7" t="s">
        <v>739</v>
      </c>
      <c r="B22" s="7">
        <v>7</v>
      </c>
      <c r="C22" s="8" t="s">
        <v>950</v>
      </c>
      <c r="D22" s="9" t="s">
        <v>976</v>
      </c>
      <c r="E22" s="10" t="s">
        <v>887</v>
      </c>
      <c r="F22" s="11" t="s">
        <v>694</v>
      </c>
      <c r="G22" s="12" t="s">
        <v>738</v>
      </c>
      <c r="H22" s="14" t="s">
        <v>372</v>
      </c>
      <c r="I22" s="14" t="s">
        <v>419</v>
      </c>
      <c r="J22" s="23" t="s">
        <v>703</v>
      </c>
      <c r="K22" s="17"/>
      <c r="L22" s="16" t="s">
        <v>343</v>
      </c>
      <c r="M22" s="16"/>
      <c r="N22" s="16"/>
      <c r="O22" s="18" t="s">
        <v>220</v>
      </c>
    </row>
    <row r="23" spans="1:15" ht="51">
      <c r="A23" s="7" t="s">
        <v>709</v>
      </c>
      <c r="B23" s="7">
        <v>8</v>
      </c>
      <c r="C23" s="8" t="s">
        <v>232</v>
      </c>
      <c r="D23" s="9" t="s">
        <v>47</v>
      </c>
      <c r="E23" s="10" t="s">
        <v>545</v>
      </c>
      <c r="F23" s="11" t="s">
        <v>694</v>
      </c>
      <c r="G23" s="12" t="s">
        <v>448</v>
      </c>
      <c r="H23" s="14" t="s">
        <v>372</v>
      </c>
      <c r="I23" s="14" t="s">
        <v>419</v>
      </c>
      <c r="J23" s="14" t="s">
        <v>32</v>
      </c>
      <c r="K23" s="17"/>
      <c r="L23" s="16" t="s">
        <v>74</v>
      </c>
      <c r="M23" s="16" t="s">
        <v>843</v>
      </c>
      <c r="N23" s="16" t="s">
        <v>214</v>
      </c>
      <c r="O23" s="18" t="s">
        <v>877</v>
      </c>
    </row>
    <row r="24" spans="1:15" ht="38.25">
      <c r="A24" s="7" t="s">
        <v>718</v>
      </c>
      <c r="B24" s="7">
        <v>9</v>
      </c>
      <c r="C24" s="8" t="s">
        <v>262</v>
      </c>
      <c r="D24" s="9" t="s">
        <v>85</v>
      </c>
      <c r="E24" s="10" t="s">
        <v>198</v>
      </c>
      <c r="F24" s="11" t="s">
        <v>670</v>
      </c>
      <c r="G24" s="12" t="s">
        <v>117</v>
      </c>
      <c r="H24" s="14" t="s">
        <v>733</v>
      </c>
      <c r="I24" s="13" t="s">
        <v>786</v>
      </c>
      <c r="J24" s="14" t="s">
        <v>848</v>
      </c>
      <c r="K24" s="15" t="s">
        <v>770</v>
      </c>
      <c r="L24" s="16" t="s">
        <v>74</v>
      </c>
      <c r="M24" s="28" t="s">
        <v>956</v>
      </c>
      <c r="N24" s="29" t="s">
        <v>848</v>
      </c>
      <c r="O24" s="18" t="s">
        <v>398</v>
      </c>
    </row>
    <row r="25" spans="1:15" ht="38.25">
      <c r="A25" s="7" t="s">
        <v>722</v>
      </c>
      <c r="B25" s="7">
        <v>10</v>
      </c>
      <c r="C25" s="8" t="s">
        <v>824</v>
      </c>
      <c r="D25" s="9" t="s">
        <v>900</v>
      </c>
      <c r="E25" s="10" t="s">
        <v>102</v>
      </c>
      <c r="F25" s="11" t="s">
        <v>246</v>
      </c>
      <c r="G25" s="12" t="s">
        <v>587</v>
      </c>
      <c r="H25" s="14" t="s">
        <v>733</v>
      </c>
      <c r="I25" s="23" t="s">
        <v>559</v>
      </c>
      <c r="J25" s="14" t="s">
        <v>945</v>
      </c>
      <c r="K25" s="15" t="s">
        <v>482</v>
      </c>
      <c r="L25" s="16" t="s">
        <v>74</v>
      </c>
      <c r="M25" s="16" t="s">
        <v>195</v>
      </c>
      <c r="N25" s="16" t="s">
        <v>818</v>
      </c>
      <c r="O25" s="18" t="s">
        <v>220</v>
      </c>
    </row>
    <row r="26" spans="1:15" ht="51">
      <c r="A26" s="7" t="s">
        <v>721</v>
      </c>
      <c r="B26" s="7">
        <v>11</v>
      </c>
      <c r="C26" s="8" t="s">
        <v>312</v>
      </c>
      <c r="D26" s="9" t="s">
        <v>457</v>
      </c>
      <c r="E26" s="10" t="s">
        <v>750</v>
      </c>
      <c r="F26" s="11" t="s">
        <v>11</v>
      </c>
      <c r="G26" s="12" t="s">
        <v>666</v>
      </c>
      <c r="H26" s="14" t="s">
        <v>733</v>
      </c>
      <c r="I26" s="14" t="s">
        <v>149</v>
      </c>
      <c r="J26" s="14" t="s">
        <v>387</v>
      </c>
      <c r="K26" s="17"/>
      <c r="L26" s="16" t="s">
        <v>343</v>
      </c>
      <c r="M26" s="16"/>
      <c r="N26" s="16"/>
      <c r="O26" s="18" t="s">
        <v>398</v>
      </c>
    </row>
    <row r="27" spans="1:15" ht="38.25">
      <c r="A27" s="7" t="s">
        <v>717</v>
      </c>
      <c r="B27" s="7">
        <v>12</v>
      </c>
      <c r="C27" s="8" t="s">
        <v>371</v>
      </c>
      <c r="D27" s="9" t="s">
        <v>657</v>
      </c>
      <c r="E27" s="10" t="s">
        <v>320</v>
      </c>
      <c r="F27" s="11" t="s">
        <v>692</v>
      </c>
      <c r="G27" s="12" t="s">
        <v>881</v>
      </c>
      <c r="H27" s="14" t="s">
        <v>612</v>
      </c>
      <c r="I27" s="14" t="s">
        <v>571</v>
      </c>
      <c r="J27" s="14" t="s">
        <v>97</v>
      </c>
      <c r="K27" s="30" t="s">
        <v>15</v>
      </c>
      <c r="L27" s="16" t="s">
        <v>74</v>
      </c>
      <c r="M27" s="16" t="s">
        <v>157</v>
      </c>
      <c r="N27" s="16" t="s">
        <v>166</v>
      </c>
      <c r="O27" s="18" t="s">
        <v>398</v>
      </c>
    </row>
    <row r="28" spans="1:15" ht="42.75">
      <c r="A28" s="7" t="s">
        <v>526</v>
      </c>
      <c r="B28" s="7">
        <v>13</v>
      </c>
      <c r="C28" s="8" t="s">
        <v>780</v>
      </c>
      <c r="D28" s="9" t="s">
        <v>425</v>
      </c>
      <c r="E28" s="10" t="s">
        <v>342</v>
      </c>
      <c r="F28" s="11" t="s">
        <v>248</v>
      </c>
      <c r="G28" s="12" t="s">
        <v>384</v>
      </c>
      <c r="H28" s="14" t="s">
        <v>733</v>
      </c>
      <c r="I28" s="13" t="s">
        <v>705</v>
      </c>
      <c r="J28" s="13" t="s">
        <v>668</v>
      </c>
      <c r="K28" s="15" t="s">
        <v>15</v>
      </c>
      <c r="L28" s="16" t="s">
        <v>74</v>
      </c>
      <c r="M28" s="16" t="s">
        <v>553</v>
      </c>
      <c r="N28" s="16" t="s">
        <v>582</v>
      </c>
      <c r="O28" s="18" t="s">
        <v>220</v>
      </c>
    </row>
    <row r="29" spans="1:15" ht="38.25">
      <c r="A29" s="7" t="s">
        <v>702</v>
      </c>
      <c r="B29" s="7">
        <v>14</v>
      </c>
      <c r="C29" s="8" t="s">
        <v>488</v>
      </c>
      <c r="D29" s="9" t="s">
        <v>699</v>
      </c>
      <c r="E29" s="10" t="s">
        <v>892</v>
      </c>
      <c r="F29" s="11" t="s">
        <v>263</v>
      </c>
      <c r="G29" s="12" t="s">
        <v>584</v>
      </c>
      <c r="H29" s="14" t="s">
        <v>733</v>
      </c>
      <c r="I29" s="14" t="s">
        <v>624</v>
      </c>
      <c r="J29" s="13" t="s">
        <v>637</v>
      </c>
      <c r="K29" s="15" t="s">
        <v>15</v>
      </c>
      <c r="L29" s="16" t="s">
        <v>343</v>
      </c>
      <c r="M29" s="16"/>
      <c r="N29" s="16"/>
      <c r="O29" s="18" t="s">
        <v>840</v>
      </c>
    </row>
    <row r="30" spans="1:15" ht="42.75">
      <c r="A30" s="7" t="s">
        <v>532</v>
      </c>
      <c r="B30" s="7">
        <v>15</v>
      </c>
      <c r="C30" s="8" t="s">
        <v>271</v>
      </c>
      <c r="D30" s="9" t="s">
        <v>355</v>
      </c>
      <c r="E30" s="10" t="s">
        <v>595</v>
      </c>
      <c r="F30" s="11" t="s">
        <v>357</v>
      </c>
      <c r="G30" s="12" t="s">
        <v>7</v>
      </c>
      <c r="H30" s="14" t="s">
        <v>556</v>
      </c>
      <c r="I30" s="13" t="s">
        <v>551</v>
      </c>
      <c r="J30" s="13" t="s">
        <v>17</v>
      </c>
      <c r="K30" s="15" t="s">
        <v>69</v>
      </c>
      <c r="L30" s="27" t="s">
        <v>74</v>
      </c>
      <c r="M30" s="31" t="s">
        <v>204</v>
      </c>
      <c r="N30" s="27" t="s">
        <v>955</v>
      </c>
      <c r="O30" s="18" t="s">
        <v>877</v>
      </c>
    </row>
    <row r="31" spans="1:15" ht="25.5">
      <c r="A31" s="7" t="s">
        <v>546</v>
      </c>
      <c r="B31" s="7">
        <v>16</v>
      </c>
      <c r="C31" s="8" t="s">
        <v>511</v>
      </c>
      <c r="D31" s="9" t="s">
        <v>980</v>
      </c>
      <c r="E31" s="10" t="s">
        <v>946</v>
      </c>
      <c r="F31" s="11" t="s">
        <v>376</v>
      </c>
      <c r="G31" s="12" t="s">
        <v>91</v>
      </c>
      <c r="H31" s="14" t="s">
        <v>372</v>
      </c>
      <c r="I31" s="14" t="s">
        <v>701</v>
      </c>
      <c r="J31" s="14" t="s">
        <v>714</v>
      </c>
      <c r="K31" s="20"/>
      <c r="L31" s="16" t="s">
        <v>343</v>
      </c>
      <c r="M31" s="16"/>
      <c r="N31" s="16"/>
      <c r="O31" s="18" t="s">
        <v>840</v>
      </c>
    </row>
    <row r="32" spans="1:15" ht="25.5">
      <c r="A32" s="7" t="s">
        <v>514</v>
      </c>
      <c r="B32" s="7">
        <v>17</v>
      </c>
      <c r="C32" s="8" t="s">
        <v>815</v>
      </c>
      <c r="D32" s="9" t="s">
        <v>783</v>
      </c>
      <c r="E32" s="10" t="s">
        <v>873</v>
      </c>
      <c r="F32" s="11" t="s">
        <v>170</v>
      </c>
      <c r="G32" s="12" t="s">
        <v>133</v>
      </c>
      <c r="H32" s="14" t="s">
        <v>359</v>
      </c>
      <c r="I32" s="14" t="s">
        <v>307</v>
      </c>
      <c r="J32" s="14" t="s">
        <v>26</v>
      </c>
      <c r="K32" s="17"/>
      <c r="L32" s="16"/>
      <c r="M32" s="16"/>
      <c r="N32" s="16"/>
      <c r="O32" s="18" t="s">
        <v>840</v>
      </c>
    </row>
    <row r="33" spans="1:15" ht="25.5">
      <c r="A33" s="7" t="s">
        <v>507</v>
      </c>
      <c r="B33" s="7">
        <v>18</v>
      </c>
      <c r="C33" s="7" t="s">
        <v>691</v>
      </c>
      <c r="D33" s="9" t="s">
        <v>305</v>
      </c>
      <c r="E33" s="10" t="s">
        <v>696</v>
      </c>
      <c r="F33" s="11" t="s">
        <v>246</v>
      </c>
      <c r="G33" s="12" t="s">
        <v>755</v>
      </c>
      <c r="H33" s="14" t="s">
        <v>302</v>
      </c>
      <c r="I33" s="14" t="s">
        <v>419</v>
      </c>
      <c r="J33" s="14" t="s">
        <v>31</v>
      </c>
      <c r="K33" s="17"/>
      <c r="L33" s="16"/>
      <c r="M33" s="16"/>
      <c r="N33" s="16"/>
      <c r="O33" s="18" t="s">
        <v>877</v>
      </c>
    </row>
    <row r="34" spans="1:15" ht="25.5">
      <c r="A34" s="7" t="s">
        <v>566</v>
      </c>
      <c r="B34" s="7">
        <v>19</v>
      </c>
      <c r="C34" s="8" t="s">
        <v>185</v>
      </c>
      <c r="D34" s="9" t="s">
        <v>620</v>
      </c>
      <c r="E34" s="10" t="s">
        <v>935</v>
      </c>
      <c r="F34" s="11" t="s">
        <v>145</v>
      </c>
      <c r="G34" s="12" t="s">
        <v>916</v>
      </c>
      <c r="H34" s="14" t="s">
        <v>446</v>
      </c>
      <c r="I34" s="14" t="s">
        <v>583</v>
      </c>
      <c r="J34" s="14" t="s">
        <v>152</v>
      </c>
      <c r="K34" s="17"/>
      <c r="L34" s="16"/>
      <c r="M34" s="16" t="s">
        <v>528</v>
      </c>
      <c r="N34" s="16" t="s">
        <v>152</v>
      </c>
      <c r="O34" s="18" t="s">
        <v>398</v>
      </c>
    </row>
    <row r="35" spans="1:15" ht="51">
      <c r="A35" s="7" t="s">
        <v>215</v>
      </c>
      <c r="B35" s="7">
        <v>20</v>
      </c>
      <c r="C35" s="8" t="s">
        <v>301</v>
      </c>
      <c r="D35" s="9" t="s">
        <v>503</v>
      </c>
      <c r="E35" s="10" t="s">
        <v>665</v>
      </c>
      <c r="F35" s="11" t="s">
        <v>354</v>
      </c>
      <c r="G35" s="12" t="s">
        <v>374</v>
      </c>
      <c r="H35" s="14" t="s">
        <v>372</v>
      </c>
      <c r="I35" s="14" t="s">
        <v>610</v>
      </c>
      <c r="J35" s="14" t="s">
        <v>78</v>
      </c>
      <c r="K35" s="15" t="s">
        <v>15</v>
      </c>
      <c r="L35" s="27" t="s">
        <v>343</v>
      </c>
      <c r="M35" s="16"/>
      <c r="N35" s="16"/>
      <c r="O35" s="18" t="s">
        <v>877</v>
      </c>
    </row>
    <row r="36" spans="1:15" ht="16.5">
      <c r="A36" s="89" t="s">
        <v>695</v>
      </c>
      <c r="B36" s="89"/>
      <c r="C36" s="89"/>
      <c r="D36" s="89"/>
      <c r="E36" s="90"/>
      <c r="F36" s="90"/>
      <c r="G36" s="88"/>
      <c r="H36" s="91"/>
      <c r="I36" s="92"/>
      <c r="J36" s="92"/>
      <c r="K36" s="93"/>
      <c r="L36" s="94"/>
      <c r="M36" s="94"/>
      <c r="N36" s="94"/>
      <c r="O36" s="18"/>
    </row>
    <row r="37" spans="1:15" ht="63.75">
      <c r="A37" s="7" t="s">
        <v>278</v>
      </c>
      <c r="B37" s="7">
        <v>1</v>
      </c>
      <c r="C37" s="8" t="s">
        <v>143</v>
      </c>
      <c r="D37" s="9" t="s">
        <v>236</v>
      </c>
      <c r="E37" s="10" t="s">
        <v>784</v>
      </c>
      <c r="F37" s="11" t="s">
        <v>11</v>
      </c>
      <c r="G37" s="12" t="s">
        <v>39</v>
      </c>
      <c r="H37" s="32" t="s">
        <v>302</v>
      </c>
      <c r="I37" s="14" t="s">
        <v>982</v>
      </c>
      <c r="J37" s="14" t="s">
        <v>32</v>
      </c>
      <c r="K37" s="31"/>
      <c r="L37" s="16" t="s">
        <v>74</v>
      </c>
      <c r="M37" s="16" t="s">
        <v>37</v>
      </c>
      <c r="N37" s="16" t="s">
        <v>703</v>
      </c>
      <c r="O37" s="18" t="s">
        <v>939</v>
      </c>
    </row>
    <row r="38" spans="1:15" ht="51">
      <c r="A38" s="7" t="s">
        <v>280</v>
      </c>
      <c r="B38" s="7">
        <v>2</v>
      </c>
      <c r="C38" s="8" t="s">
        <v>222</v>
      </c>
      <c r="D38" s="9" t="s">
        <v>972</v>
      </c>
      <c r="E38" s="10" t="s">
        <v>4</v>
      </c>
      <c r="F38" s="11" t="s">
        <v>11</v>
      </c>
      <c r="G38" s="12" t="s">
        <v>148</v>
      </c>
      <c r="H38" s="13" t="s">
        <v>372</v>
      </c>
      <c r="I38" s="13" t="s">
        <v>493</v>
      </c>
      <c r="J38" s="23" t="s">
        <v>174</v>
      </c>
      <c r="K38" s="31"/>
      <c r="L38" s="16" t="s">
        <v>343</v>
      </c>
      <c r="M38" s="16"/>
      <c r="N38" s="16"/>
      <c r="O38" s="18" t="s">
        <v>18</v>
      </c>
    </row>
    <row r="39" spans="1:15" ht="25.5">
      <c r="A39" s="7" t="s">
        <v>283</v>
      </c>
      <c r="B39" s="7">
        <v>3</v>
      </c>
      <c r="C39" s="8" t="s">
        <v>456</v>
      </c>
      <c r="D39" s="9" t="s">
        <v>757</v>
      </c>
      <c r="E39" s="10" t="s">
        <v>75</v>
      </c>
      <c r="F39" s="11" t="s">
        <v>354</v>
      </c>
      <c r="G39" s="12" t="s">
        <v>151</v>
      </c>
      <c r="H39" s="13" t="s">
        <v>302</v>
      </c>
      <c r="I39" s="14" t="s">
        <v>419</v>
      </c>
      <c r="J39" s="14" t="s">
        <v>3</v>
      </c>
      <c r="K39" s="31"/>
      <c r="L39" s="16" t="s">
        <v>343</v>
      </c>
      <c r="M39" s="16"/>
      <c r="N39" s="16"/>
      <c r="O39" s="18" t="s">
        <v>399</v>
      </c>
    </row>
    <row r="40" spans="1:15" ht="15">
      <c r="A40" s="7" t="s">
        <v>284</v>
      </c>
      <c r="B40" s="7">
        <v>4</v>
      </c>
      <c r="C40" s="8" t="s">
        <v>119</v>
      </c>
      <c r="D40" s="9" t="s">
        <v>73</v>
      </c>
      <c r="E40" s="10" t="s">
        <v>769</v>
      </c>
      <c r="F40" s="11" t="s">
        <v>704</v>
      </c>
      <c r="G40" s="12" t="s">
        <v>390</v>
      </c>
      <c r="H40" s="13" t="s">
        <v>302</v>
      </c>
      <c r="I40" s="14" t="s">
        <v>419</v>
      </c>
      <c r="J40" s="14" t="s">
        <v>203</v>
      </c>
      <c r="K40" s="31"/>
      <c r="L40" s="16" t="s">
        <v>343</v>
      </c>
      <c r="M40" s="16"/>
      <c r="N40" s="16"/>
      <c r="O40" s="18" t="s">
        <v>731</v>
      </c>
    </row>
    <row r="41" spans="1:15" ht="51">
      <c r="A41" s="7" t="s">
        <v>295</v>
      </c>
      <c r="B41" s="7">
        <v>5</v>
      </c>
      <c r="C41" s="8" t="s">
        <v>109</v>
      </c>
      <c r="D41" s="9" t="s">
        <v>579</v>
      </c>
      <c r="E41" s="10" t="s">
        <v>565</v>
      </c>
      <c r="F41" s="11" t="s">
        <v>244</v>
      </c>
      <c r="G41" s="12" t="s">
        <v>353</v>
      </c>
      <c r="H41" s="32" t="s">
        <v>302</v>
      </c>
      <c r="I41" s="14" t="s">
        <v>149</v>
      </c>
      <c r="J41" s="14" t="s">
        <v>558</v>
      </c>
      <c r="K41" s="31"/>
      <c r="L41" s="27" t="s">
        <v>74</v>
      </c>
      <c r="M41" s="16" t="s">
        <v>368</v>
      </c>
      <c r="N41" s="16" t="s">
        <v>8</v>
      </c>
      <c r="O41" s="18" t="s">
        <v>731</v>
      </c>
    </row>
    <row r="42" spans="1:15" ht="38.25">
      <c r="A42" s="7" t="s">
        <v>300</v>
      </c>
      <c r="B42" s="7">
        <v>6</v>
      </c>
      <c r="C42" s="8" t="s">
        <v>370</v>
      </c>
      <c r="D42" s="9" t="s">
        <v>379</v>
      </c>
      <c r="E42" s="10" t="s">
        <v>28</v>
      </c>
      <c r="F42" s="11" t="s">
        <v>670</v>
      </c>
      <c r="G42" s="12" t="s">
        <v>114</v>
      </c>
      <c r="H42" s="13" t="s">
        <v>372</v>
      </c>
      <c r="I42" s="14" t="s">
        <v>149</v>
      </c>
      <c r="J42" s="14" t="s">
        <v>592</v>
      </c>
      <c r="K42" s="31"/>
      <c r="L42" s="27" t="s">
        <v>343</v>
      </c>
      <c r="M42" s="16"/>
      <c r="N42" s="16"/>
      <c r="O42" s="18" t="s">
        <v>939</v>
      </c>
    </row>
    <row r="43" spans="1:15" ht="63.75">
      <c r="A43" s="7" t="s">
        <v>297</v>
      </c>
      <c r="B43" s="7">
        <v>7</v>
      </c>
      <c r="C43" s="8" t="s">
        <v>138</v>
      </c>
      <c r="D43" s="9" t="s">
        <v>937</v>
      </c>
      <c r="E43" s="10" t="s">
        <v>909</v>
      </c>
      <c r="F43" s="11" t="s">
        <v>694</v>
      </c>
      <c r="G43" s="12" t="s">
        <v>515</v>
      </c>
      <c r="H43" s="13" t="s">
        <v>302</v>
      </c>
      <c r="I43" s="14" t="s">
        <v>149</v>
      </c>
      <c r="J43" s="14" t="s">
        <v>201</v>
      </c>
      <c r="K43" s="31"/>
      <c r="L43" s="27" t="s">
        <v>74</v>
      </c>
      <c r="M43" s="31" t="s">
        <v>40</v>
      </c>
      <c r="N43" s="31" t="s">
        <v>235</v>
      </c>
      <c r="O43" s="18" t="s">
        <v>399</v>
      </c>
    </row>
    <row r="44" spans="1:15" ht="63.75">
      <c r="A44" s="7" t="s">
        <v>298</v>
      </c>
      <c r="B44" s="7">
        <v>8</v>
      </c>
      <c r="C44" s="8" t="s">
        <v>854</v>
      </c>
      <c r="D44" s="9" t="s">
        <v>72</v>
      </c>
      <c r="E44" s="10" t="s">
        <v>846</v>
      </c>
      <c r="F44" s="11" t="s">
        <v>529</v>
      </c>
      <c r="G44" s="12" t="s">
        <v>46</v>
      </c>
      <c r="H44" s="13" t="s">
        <v>372</v>
      </c>
      <c r="I44" s="14" t="s">
        <v>333</v>
      </c>
      <c r="J44" s="13" t="s">
        <v>34</v>
      </c>
      <c r="K44" s="31"/>
      <c r="L44" s="27"/>
      <c r="M44" s="16"/>
      <c r="N44" s="16"/>
      <c r="O44" s="18" t="s">
        <v>399</v>
      </c>
    </row>
    <row r="45" spans="1:15" ht="38.25">
      <c r="A45" s="7" t="s">
        <v>460</v>
      </c>
      <c r="B45" s="7">
        <v>9</v>
      </c>
      <c r="C45" s="8" t="s">
        <v>781</v>
      </c>
      <c r="D45" s="9" t="s">
        <v>952</v>
      </c>
      <c r="E45" s="10" t="s">
        <v>779</v>
      </c>
      <c r="F45" s="11" t="s">
        <v>542</v>
      </c>
      <c r="G45" s="12" t="s">
        <v>382</v>
      </c>
      <c r="H45" s="13" t="s">
        <v>372</v>
      </c>
      <c r="I45" s="19" t="s">
        <v>308</v>
      </c>
      <c r="J45" s="14" t="s">
        <v>35</v>
      </c>
      <c r="K45" s="31" t="s">
        <v>332</v>
      </c>
      <c r="L45" s="16" t="s">
        <v>343</v>
      </c>
      <c r="M45" s="16"/>
      <c r="N45" s="16"/>
      <c r="O45" s="18" t="s">
        <v>18</v>
      </c>
    </row>
    <row r="46" spans="1:15" ht="38.25">
      <c r="A46" s="7" t="s">
        <v>243</v>
      </c>
      <c r="B46" s="7">
        <v>10</v>
      </c>
      <c r="C46" s="8" t="s">
        <v>847</v>
      </c>
      <c r="D46" s="9" t="s">
        <v>176</v>
      </c>
      <c r="E46" s="10" t="s">
        <v>928</v>
      </c>
      <c r="F46" s="11" t="s">
        <v>248</v>
      </c>
      <c r="G46" s="12" t="s">
        <v>19</v>
      </c>
      <c r="H46" s="33" t="s">
        <v>372</v>
      </c>
      <c r="I46" s="14" t="s">
        <v>134</v>
      </c>
      <c r="J46" s="14" t="s">
        <v>201</v>
      </c>
      <c r="K46" s="31"/>
      <c r="L46" s="27"/>
      <c r="M46" s="16" t="s">
        <v>405</v>
      </c>
      <c r="N46" s="16" t="s">
        <v>251</v>
      </c>
      <c r="O46" s="18" t="s">
        <v>399</v>
      </c>
    </row>
    <row r="47" spans="1:15" ht="38.25">
      <c r="A47" s="7" t="s">
        <v>242</v>
      </c>
      <c r="B47" s="7">
        <v>11</v>
      </c>
      <c r="C47" s="8" t="s">
        <v>285</v>
      </c>
      <c r="D47" s="9" t="s">
        <v>264</v>
      </c>
      <c r="E47" s="10" t="s">
        <v>289</v>
      </c>
      <c r="F47" s="11" t="s">
        <v>11</v>
      </c>
      <c r="G47" s="12" t="s">
        <v>640</v>
      </c>
      <c r="H47" s="14" t="s">
        <v>372</v>
      </c>
      <c r="I47" s="14" t="s">
        <v>149</v>
      </c>
      <c r="J47" s="23" t="s">
        <v>202</v>
      </c>
      <c r="K47" s="31"/>
      <c r="L47" s="16" t="s">
        <v>343</v>
      </c>
      <c r="M47" s="16"/>
      <c r="N47" s="16"/>
      <c r="O47" s="18" t="s">
        <v>18</v>
      </c>
    </row>
    <row r="48" spans="1:15" ht="63.75">
      <c r="A48" s="7" t="s">
        <v>273</v>
      </c>
      <c r="B48" s="7">
        <v>12</v>
      </c>
      <c r="C48" s="8" t="s">
        <v>819</v>
      </c>
      <c r="D48" s="9" t="s">
        <v>521</v>
      </c>
      <c r="E48" s="34" t="s">
        <v>444</v>
      </c>
      <c r="F48" s="7" t="s">
        <v>381</v>
      </c>
      <c r="G48" s="12" t="s">
        <v>576</v>
      </c>
      <c r="H48" s="13" t="s">
        <v>359</v>
      </c>
      <c r="I48" s="23" t="s">
        <v>622</v>
      </c>
      <c r="J48" s="14" t="s">
        <v>34</v>
      </c>
      <c r="K48" s="31"/>
      <c r="L48" s="16" t="s">
        <v>343</v>
      </c>
      <c r="M48" s="16"/>
      <c r="N48" s="16"/>
      <c r="O48" s="18" t="s">
        <v>731</v>
      </c>
    </row>
    <row r="49" spans="1:15" ht="25.5">
      <c r="A49" s="7" t="s">
        <v>314</v>
      </c>
      <c r="B49" s="7">
        <v>13</v>
      </c>
      <c r="C49" s="8" t="s">
        <v>288</v>
      </c>
      <c r="D49" s="9"/>
      <c r="E49" s="34" t="s">
        <v>123</v>
      </c>
      <c r="F49" s="7" t="s">
        <v>542</v>
      </c>
      <c r="G49" s="12" t="s">
        <v>745</v>
      </c>
      <c r="H49" s="13"/>
      <c r="I49" s="14"/>
      <c r="J49" s="14"/>
      <c r="K49" s="31"/>
      <c r="L49" s="16" t="s">
        <v>343</v>
      </c>
      <c r="M49" s="16"/>
      <c r="N49" s="16"/>
      <c r="O49" s="18" t="s">
        <v>939</v>
      </c>
    </row>
    <row r="50" spans="1:15" ht="27.75" customHeight="1">
      <c r="A50" s="88" t="s">
        <v>128</v>
      </c>
      <c r="B50" s="88"/>
      <c r="C50" s="88"/>
      <c r="D50" s="89"/>
      <c r="E50" s="90"/>
      <c r="F50" s="90"/>
      <c r="G50" s="88"/>
      <c r="H50" s="91"/>
      <c r="I50" s="92"/>
      <c r="J50" s="92"/>
      <c r="K50" s="93"/>
      <c r="L50" s="107"/>
      <c r="M50" s="94"/>
      <c r="N50" s="94"/>
      <c r="O50" s="6"/>
    </row>
    <row r="51" spans="1:15" ht="38.25">
      <c r="A51" s="7" t="s">
        <v>979</v>
      </c>
      <c r="B51" s="7">
        <v>1</v>
      </c>
      <c r="C51" s="8" t="s">
        <v>76</v>
      </c>
      <c r="D51" s="9" t="s">
        <v>386</v>
      </c>
      <c r="E51" s="10" t="s">
        <v>941</v>
      </c>
      <c r="F51" s="11" t="s">
        <v>248</v>
      </c>
      <c r="G51" s="12" t="s">
        <v>725</v>
      </c>
      <c r="H51" s="13" t="s">
        <v>372</v>
      </c>
      <c r="I51" s="14" t="s">
        <v>458</v>
      </c>
      <c r="J51" s="14" t="s">
        <v>0</v>
      </c>
      <c r="K51" s="17"/>
      <c r="L51" s="27" t="s">
        <v>74</v>
      </c>
      <c r="M51" s="16" t="s">
        <v>471</v>
      </c>
      <c r="N51" s="16" t="s">
        <v>940</v>
      </c>
      <c r="O51" s="18" t="s">
        <v>731</v>
      </c>
    </row>
    <row r="52" spans="1:15" ht="38.25">
      <c r="A52" s="7" t="s">
        <v>977</v>
      </c>
      <c r="B52" s="7">
        <v>2</v>
      </c>
      <c r="C52" s="8" t="s">
        <v>785</v>
      </c>
      <c r="D52" s="9" t="s">
        <v>447</v>
      </c>
      <c r="E52" s="10" t="s">
        <v>924</v>
      </c>
      <c r="F52" s="11" t="s">
        <v>244</v>
      </c>
      <c r="G52" s="12" t="s">
        <v>690</v>
      </c>
      <c r="H52" s="14" t="s">
        <v>302</v>
      </c>
      <c r="I52" s="14" t="s">
        <v>149</v>
      </c>
      <c r="J52" s="14" t="s">
        <v>845</v>
      </c>
      <c r="K52" s="15" t="s">
        <v>190</v>
      </c>
      <c r="L52" s="27" t="s">
        <v>74</v>
      </c>
      <c r="M52" s="16" t="s">
        <v>60</v>
      </c>
      <c r="N52" s="16" t="s">
        <v>981</v>
      </c>
      <c r="O52" s="18" t="s">
        <v>731</v>
      </c>
    </row>
    <row r="53" spans="1:15" ht="28.5">
      <c r="A53" s="7" t="s">
        <v>970</v>
      </c>
      <c r="B53" s="7">
        <v>3</v>
      </c>
      <c r="C53" s="8" t="s">
        <v>625</v>
      </c>
      <c r="D53" s="9" t="s">
        <v>833</v>
      </c>
      <c r="E53" s="10" t="s">
        <v>684</v>
      </c>
      <c r="F53" s="11" t="s">
        <v>246</v>
      </c>
      <c r="G53" s="12" t="s">
        <v>823</v>
      </c>
      <c r="H53" s="13" t="s">
        <v>372</v>
      </c>
      <c r="I53" s="14" t="s">
        <v>149</v>
      </c>
      <c r="J53" s="14" t="s">
        <v>642</v>
      </c>
      <c r="K53" s="15" t="s">
        <v>922</v>
      </c>
      <c r="L53" s="27" t="s">
        <v>343</v>
      </c>
      <c r="M53" s="16"/>
      <c r="N53" s="16"/>
      <c r="O53" s="18" t="s">
        <v>399</v>
      </c>
    </row>
    <row r="54" spans="1:15" ht="28.5">
      <c r="A54" s="7" t="s">
        <v>969</v>
      </c>
      <c r="B54" s="7">
        <v>4</v>
      </c>
      <c r="C54" s="8" t="s">
        <v>54</v>
      </c>
      <c r="D54" s="9" t="s">
        <v>898</v>
      </c>
      <c r="E54" s="10" t="s">
        <v>741</v>
      </c>
      <c r="F54" s="11" t="s">
        <v>244</v>
      </c>
      <c r="G54" s="12" t="s">
        <v>414</v>
      </c>
      <c r="H54" s="32" t="s">
        <v>733</v>
      </c>
      <c r="I54" s="14" t="s">
        <v>79</v>
      </c>
      <c r="J54" s="14" t="s">
        <v>349</v>
      </c>
      <c r="K54" s="15" t="s">
        <v>401</v>
      </c>
      <c r="L54" s="16" t="s">
        <v>74</v>
      </c>
      <c r="M54" s="16" t="s">
        <v>422</v>
      </c>
      <c r="N54" s="16" t="s">
        <v>861</v>
      </c>
      <c r="O54" s="18" t="s">
        <v>18</v>
      </c>
    </row>
    <row r="55" spans="1:15" ht="28.5">
      <c r="A55" s="7" t="s">
        <v>967</v>
      </c>
      <c r="B55" s="7">
        <v>5</v>
      </c>
      <c r="C55" s="8" t="s">
        <v>121</v>
      </c>
      <c r="D55" s="9" t="s">
        <v>413</v>
      </c>
      <c r="E55" s="10" t="s">
        <v>61</v>
      </c>
      <c r="F55" s="11" t="s">
        <v>29</v>
      </c>
      <c r="G55" s="12" t="s">
        <v>525</v>
      </c>
      <c r="H55" s="14" t="s">
        <v>302</v>
      </c>
      <c r="I55" s="14" t="s">
        <v>149</v>
      </c>
      <c r="J55" s="14" t="s">
        <v>83</v>
      </c>
      <c r="K55" s="15" t="s">
        <v>436</v>
      </c>
      <c r="L55" s="16" t="s">
        <v>74</v>
      </c>
      <c r="M55" s="16" t="s">
        <v>351</v>
      </c>
      <c r="N55" s="16" t="s">
        <v>165</v>
      </c>
      <c r="O55" s="18" t="s">
        <v>18</v>
      </c>
    </row>
    <row r="56" spans="1:15" ht="28.5">
      <c r="A56" s="7" t="s">
        <v>856</v>
      </c>
      <c r="B56" s="7">
        <v>6</v>
      </c>
      <c r="C56" s="8" t="s">
        <v>237</v>
      </c>
      <c r="D56" s="9" t="s">
        <v>467</v>
      </c>
      <c r="E56" s="10" t="s">
        <v>958</v>
      </c>
      <c r="F56" s="11" t="s">
        <v>671</v>
      </c>
      <c r="G56" s="12" t="s">
        <v>778</v>
      </c>
      <c r="H56" s="13" t="s">
        <v>372</v>
      </c>
      <c r="I56" s="14" t="s">
        <v>577</v>
      </c>
      <c r="J56" s="14" t="s">
        <v>154</v>
      </c>
      <c r="K56" s="15" t="s">
        <v>249</v>
      </c>
      <c r="L56" s="16"/>
      <c r="M56" s="16"/>
      <c r="N56" s="16"/>
      <c r="O56" s="18" t="s">
        <v>939</v>
      </c>
    </row>
    <row r="57" spans="1:15" ht="28.5">
      <c r="A57" s="7" t="s">
        <v>859</v>
      </c>
      <c r="B57" s="7">
        <v>7</v>
      </c>
      <c r="C57" s="8" t="s">
        <v>131</v>
      </c>
      <c r="D57" s="9" t="s">
        <v>423</v>
      </c>
      <c r="E57" s="10" t="s">
        <v>275</v>
      </c>
      <c r="F57" s="11" t="s">
        <v>248</v>
      </c>
      <c r="G57" s="12" t="s">
        <v>926</v>
      </c>
      <c r="H57" s="35" t="s">
        <v>372</v>
      </c>
      <c r="I57" s="23" t="s">
        <v>134</v>
      </c>
      <c r="J57" s="14" t="s">
        <v>494</v>
      </c>
      <c r="K57" s="15" t="s">
        <v>768</v>
      </c>
      <c r="L57" s="16"/>
      <c r="M57" s="16"/>
      <c r="N57" s="16"/>
      <c r="O57" s="18" t="s">
        <v>731</v>
      </c>
    </row>
    <row r="58" spans="1:15" ht="38.25">
      <c r="A58" s="7" t="s">
        <v>631</v>
      </c>
      <c r="B58" s="7">
        <v>8</v>
      </c>
      <c r="C58" s="8" t="s">
        <v>855</v>
      </c>
      <c r="D58" s="9" t="s">
        <v>432</v>
      </c>
      <c r="E58" s="10" t="s">
        <v>38</v>
      </c>
      <c r="F58" s="11" t="s">
        <v>376</v>
      </c>
      <c r="G58" s="12" t="s">
        <v>86</v>
      </c>
      <c r="H58" s="13" t="s">
        <v>733</v>
      </c>
      <c r="I58" s="19" t="s">
        <v>346</v>
      </c>
      <c r="J58" s="13" t="s">
        <v>848</v>
      </c>
      <c r="K58" s="15" t="s">
        <v>15</v>
      </c>
      <c r="L58" s="27"/>
      <c r="M58" s="19"/>
      <c r="N58" s="27"/>
      <c r="O58" s="18" t="s">
        <v>939</v>
      </c>
    </row>
    <row r="59" spans="1:15" ht="51">
      <c r="A59" s="7" t="s">
        <v>589</v>
      </c>
      <c r="B59" s="7">
        <v>9</v>
      </c>
      <c r="C59" s="8" t="s">
        <v>352</v>
      </c>
      <c r="D59" s="9" t="s">
        <v>758</v>
      </c>
      <c r="E59" s="10" t="s">
        <v>905</v>
      </c>
      <c r="F59" s="11" t="s">
        <v>240</v>
      </c>
      <c r="G59" s="12" t="s">
        <v>13</v>
      </c>
      <c r="H59" s="13" t="s">
        <v>359</v>
      </c>
      <c r="I59" s="14" t="s">
        <v>807</v>
      </c>
      <c r="J59" s="14" t="s">
        <v>207</v>
      </c>
      <c r="K59" s="20"/>
      <c r="L59" s="16" t="s">
        <v>343</v>
      </c>
      <c r="M59" s="16"/>
      <c r="N59" s="16"/>
      <c r="O59" s="18" t="s">
        <v>399</v>
      </c>
    </row>
    <row r="60" spans="1:15" ht="38.25">
      <c r="A60" s="7" t="s">
        <v>852</v>
      </c>
      <c r="B60" s="7">
        <v>10</v>
      </c>
      <c r="C60" s="8" t="s">
        <v>173</v>
      </c>
      <c r="D60" s="9" t="s">
        <v>632</v>
      </c>
      <c r="E60" s="10" t="s">
        <v>765</v>
      </c>
      <c r="F60" s="11" t="s">
        <v>11</v>
      </c>
      <c r="G60" s="12" t="s">
        <v>250</v>
      </c>
      <c r="H60" s="36" t="s">
        <v>302</v>
      </c>
      <c r="I60" s="14" t="s">
        <v>149</v>
      </c>
      <c r="J60" s="14" t="s">
        <v>647</v>
      </c>
      <c r="K60" s="15" t="s">
        <v>943</v>
      </c>
      <c r="L60" s="27" t="s">
        <v>74</v>
      </c>
      <c r="M60" s="31" t="s">
        <v>501</v>
      </c>
      <c r="N60" s="27" t="s">
        <v>408</v>
      </c>
      <c r="O60" s="18" t="s">
        <v>399</v>
      </c>
    </row>
    <row r="61" spans="1:15" ht="28.5">
      <c r="A61" s="7" t="s">
        <v>870</v>
      </c>
      <c r="B61" s="7">
        <v>11</v>
      </c>
      <c r="C61" s="8" t="s">
        <v>607</v>
      </c>
      <c r="D61" s="9" t="s">
        <v>189</v>
      </c>
      <c r="E61" s="10" t="s">
        <v>276</v>
      </c>
      <c r="F61" s="11" t="s">
        <v>244</v>
      </c>
      <c r="G61" s="12" t="s">
        <v>630</v>
      </c>
      <c r="H61" s="13" t="s">
        <v>733</v>
      </c>
      <c r="I61" s="14" t="s">
        <v>79</v>
      </c>
      <c r="J61" s="14" t="s">
        <v>865</v>
      </c>
      <c r="K61" s="15" t="s">
        <v>776</v>
      </c>
      <c r="L61" s="27" t="s">
        <v>74</v>
      </c>
      <c r="M61" s="16" t="s">
        <v>261</v>
      </c>
      <c r="N61" s="16" t="s">
        <v>879</v>
      </c>
      <c r="O61" s="18" t="s">
        <v>939</v>
      </c>
    </row>
    <row r="62" spans="1:15" ht="42.75">
      <c r="A62" s="7" t="s">
        <v>45</v>
      </c>
      <c r="B62" s="7">
        <v>12</v>
      </c>
      <c r="C62" s="8" t="s">
        <v>191</v>
      </c>
      <c r="D62" s="9" t="s">
        <v>68</v>
      </c>
      <c r="E62" s="10" t="s">
        <v>797</v>
      </c>
      <c r="F62" s="11" t="s">
        <v>247</v>
      </c>
      <c r="G62" s="12" t="s">
        <v>953</v>
      </c>
      <c r="H62" s="13" t="s">
        <v>372</v>
      </c>
      <c r="I62" s="14" t="s">
        <v>94</v>
      </c>
      <c r="J62" s="14" t="s">
        <v>805</v>
      </c>
      <c r="K62" s="15" t="s">
        <v>470</v>
      </c>
      <c r="L62" s="27" t="s">
        <v>343</v>
      </c>
      <c r="M62" s="16"/>
      <c r="N62" s="16"/>
      <c r="O62" s="18" t="s">
        <v>939</v>
      </c>
    </row>
    <row r="63" spans="1:15" ht="28.5">
      <c r="A63" s="7" t="s">
        <v>876</v>
      </c>
      <c r="B63" s="7">
        <v>13</v>
      </c>
      <c r="C63" s="8" t="s">
        <v>184</v>
      </c>
      <c r="D63" s="9" t="s">
        <v>957</v>
      </c>
      <c r="E63" s="10" t="s">
        <v>484</v>
      </c>
      <c r="F63" s="11" t="s">
        <v>246</v>
      </c>
      <c r="G63" s="12" t="s">
        <v>104</v>
      </c>
      <c r="H63" s="14" t="s">
        <v>302</v>
      </c>
      <c r="I63" s="14" t="s">
        <v>149</v>
      </c>
      <c r="J63" s="14" t="s">
        <v>874</v>
      </c>
      <c r="K63" s="15" t="s">
        <v>914</v>
      </c>
      <c r="L63" s="16"/>
      <c r="M63" s="16"/>
      <c r="N63" s="16"/>
      <c r="O63" s="18" t="s">
        <v>731</v>
      </c>
    </row>
    <row r="64" spans="1:15" ht="28.5">
      <c r="A64" s="7" t="s">
        <v>9</v>
      </c>
      <c r="B64" s="7">
        <v>14</v>
      </c>
      <c r="C64" s="8" t="s">
        <v>362</v>
      </c>
      <c r="D64" s="9" t="s">
        <v>27</v>
      </c>
      <c r="E64" s="10" t="s">
        <v>239</v>
      </c>
      <c r="F64" s="11" t="s">
        <v>169</v>
      </c>
      <c r="G64" s="12" t="s">
        <v>88</v>
      </c>
      <c r="H64" s="13" t="s">
        <v>497</v>
      </c>
      <c r="I64" s="14" t="s">
        <v>319</v>
      </c>
      <c r="J64" s="14" t="s">
        <v>533</v>
      </c>
      <c r="K64" s="15" t="s">
        <v>15</v>
      </c>
      <c r="L64" s="27" t="s">
        <v>343</v>
      </c>
      <c r="M64" s="16"/>
      <c r="N64" s="27"/>
      <c r="O64" s="18" t="s">
        <v>18</v>
      </c>
    </row>
    <row r="65" spans="1:15" ht="28.5">
      <c r="A65" s="7" t="s">
        <v>112</v>
      </c>
      <c r="B65" s="7">
        <v>15</v>
      </c>
      <c r="C65" s="8" t="s">
        <v>391</v>
      </c>
      <c r="D65" s="9"/>
      <c r="E65" s="10" t="s">
        <v>853</v>
      </c>
      <c r="F65" s="11" t="s">
        <v>260</v>
      </c>
      <c r="G65" s="12" t="s">
        <v>857</v>
      </c>
      <c r="H65" s="13" t="s">
        <v>302</v>
      </c>
      <c r="I65" s="14" t="s">
        <v>917</v>
      </c>
      <c r="J65" s="14" t="s">
        <v>533</v>
      </c>
      <c r="K65" s="15" t="s">
        <v>15</v>
      </c>
      <c r="L65" s="27" t="s">
        <v>343</v>
      </c>
      <c r="M65" s="16"/>
      <c r="N65" s="27"/>
      <c r="O65" s="18" t="s">
        <v>939</v>
      </c>
    </row>
    <row r="66" spans="1:15" ht="27.75" customHeight="1">
      <c r="A66" s="88" t="s">
        <v>693</v>
      </c>
      <c r="B66" s="89"/>
      <c r="C66" s="89"/>
      <c r="D66" s="89"/>
      <c r="E66" s="90"/>
      <c r="F66" s="90"/>
      <c r="G66" s="88"/>
      <c r="H66" s="91"/>
      <c r="I66" s="92"/>
      <c r="J66" s="92"/>
      <c r="K66" s="93"/>
      <c r="L66" s="94"/>
      <c r="M66" s="94"/>
      <c r="N66" s="94"/>
      <c r="O66" s="6"/>
    </row>
    <row r="67" spans="1:15" ht="38.25">
      <c r="A67" s="7" t="s">
        <v>590</v>
      </c>
      <c r="B67" s="7">
        <v>1</v>
      </c>
      <c r="C67" s="8" t="s">
        <v>105</v>
      </c>
      <c r="D67" s="9" t="s">
        <v>111</v>
      </c>
      <c r="E67" s="10" t="s">
        <v>199</v>
      </c>
      <c r="F67" s="11" t="s">
        <v>529</v>
      </c>
      <c r="G67" s="12" t="s">
        <v>462</v>
      </c>
      <c r="H67" s="13"/>
      <c r="I67" s="14"/>
      <c r="J67" s="14"/>
      <c r="K67" s="31"/>
      <c r="L67" s="16"/>
      <c r="M67" s="16"/>
      <c r="N67" s="16"/>
      <c r="O67" s="18" t="s">
        <v>1</v>
      </c>
    </row>
    <row r="68" spans="1:15" ht="38.25">
      <c r="A68" s="7" t="s">
        <v>921</v>
      </c>
      <c r="B68" s="7">
        <v>2</v>
      </c>
      <c r="C68" s="8" t="s">
        <v>469</v>
      </c>
      <c r="D68" s="9" t="s">
        <v>522</v>
      </c>
      <c r="E68" s="37" t="s">
        <v>581</v>
      </c>
      <c r="F68" s="38" t="s">
        <v>263</v>
      </c>
      <c r="G68" s="12" t="s">
        <v>2</v>
      </c>
      <c r="H68" s="13"/>
      <c r="I68" s="14"/>
      <c r="J68" s="14"/>
      <c r="K68" s="31"/>
      <c r="L68" s="16"/>
      <c r="M68" s="16"/>
      <c r="N68" s="16"/>
      <c r="O68" s="18" t="s">
        <v>931</v>
      </c>
    </row>
    <row r="69" spans="1:15" ht="51">
      <c r="A69" s="7" t="s">
        <v>593</v>
      </c>
      <c r="B69" s="7">
        <v>3</v>
      </c>
      <c r="C69" s="8" t="s">
        <v>441</v>
      </c>
      <c r="D69" s="9" t="s">
        <v>296</v>
      </c>
      <c r="E69" s="10" t="s">
        <v>393</v>
      </c>
      <c r="F69" s="11" t="s">
        <v>726</v>
      </c>
      <c r="G69" s="12" t="s">
        <v>42</v>
      </c>
      <c r="H69" s="13"/>
      <c r="I69" s="14"/>
      <c r="J69" s="14"/>
      <c r="K69" s="31"/>
      <c r="L69" s="16"/>
      <c r="M69" s="16"/>
      <c r="N69" s="16"/>
      <c r="O69" s="18" t="s">
        <v>931</v>
      </c>
    </row>
    <row r="70" spans="1:15" ht="102">
      <c r="A70" s="7" t="s">
        <v>518</v>
      </c>
      <c r="B70" s="7">
        <v>4</v>
      </c>
      <c r="C70" s="8" t="s">
        <v>495</v>
      </c>
      <c r="D70" s="9" t="s">
        <v>24</v>
      </c>
      <c r="E70" s="10" t="s">
        <v>315</v>
      </c>
      <c r="F70" s="11" t="s">
        <v>376</v>
      </c>
      <c r="G70" s="12" t="s">
        <v>688</v>
      </c>
      <c r="H70" s="13"/>
      <c r="I70" s="14"/>
      <c r="J70" s="14"/>
      <c r="K70" s="31"/>
      <c r="L70" s="16"/>
      <c r="M70" s="16" t="s">
        <v>80</v>
      </c>
      <c r="N70" s="16" t="s">
        <v>505</v>
      </c>
      <c r="O70" s="18" t="s">
        <v>931</v>
      </c>
    </row>
    <row r="71" spans="1:15" ht="89.25">
      <c r="A71" s="7" t="s">
        <v>516</v>
      </c>
      <c r="B71" s="7">
        <v>5</v>
      </c>
      <c r="C71" s="8" t="s">
        <v>377</v>
      </c>
      <c r="D71" s="9" t="s">
        <v>912</v>
      </c>
      <c r="E71" s="10" t="s">
        <v>449</v>
      </c>
      <c r="F71" s="17" t="s">
        <v>259</v>
      </c>
      <c r="G71" s="12" t="s">
        <v>464</v>
      </c>
      <c r="H71" s="13"/>
      <c r="I71" s="14"/>
      <c r="J71" s="14"/>
      <c r="K71" s="31"/>
      <c r="L71" s="16"/>
      <c r="M71" s="16"/>
      <c r="N71" s="16"/>
      <c r="O71" s="18" t="s">
        <v>931</v>
      </c>
    </row>
    <row r="72" spans="1:15" ht="89.25">
      <c r="A72" s="7" t="s">
        <v>499</v>
      </c>
      <c r="B72" s="7">
        <v>6</v>
      </c>
      <c r="C72" s="8" t="s">
        <v>869</v>
      </c>
      <c r="D72" s="9" t="s">
        <v>681</v>
      </c>
      <c r="E72" s="37" t="s">
        <v>661</v>
      </c>
      <c r="F72" s="17" t="s">
        <v>794</v>
      </c>
      <c r="G72" s="12" t="s">
        <v>5</v>
      </c>
      <c r="H72" s="13"/>
      <c r="I72" s="14"/>
      <c r="J72" s="14"/>
      <c r="K72" s="31"/>
      <c r="L72" s="16" t="s">
        <v>209</v>
      </c>
      <c r="M72" s="16"/>
      <c r="N72" s="16"/>
      <c r="O72" s="18" t="s">
        <v>931</v>
      </c>
    </row>
    <row r="73" spans="1:15" ht="89.25">
      <c r="A73" s="7" t="s">
        <v>498</v>
      </c>
      <c r="B73" s="7">
        <v>7</v>
      </c>
      <c r="C73" s="8" t="s">
        <v>70</v>
      </c>
      <c r="D73" s="9" t="s">
        <v>477</v>
      </c>
      <c r="E73" s="10" t="s">
        <v>908</v>
      </c>
      <c r="F73" s="11" t="s">
        <v>670</v>
      </c>
      <c r="G73" s="26" t="str">
        <f>HYPERLINK("mailto:1098301048@st98.wtuc.edu.tw","1098301048@st98.wtuc.edu.tw")</f>
        <v>1098301048@st98.wtuc.edu.tw</v>
      </c>
      <c r="H73" s="13"/>
      <c r="I73" s="14"/>
      <c r="J73" s="14"/>
      <c r="K73" s="31"/>
      <c r="L73" s="16" t="s">
        <v>74</v>
      </c>
      <c r="M73" s="16" t="s">
        <v>43</v>
      </c>
      <c r="N73" s="16" t="s">
        <v>672</v>
      </c>
      <c r="O73" s="18" t="s">
        <v>931</v>
      </c>
    </row>
    <row r="74" spans="1:15" ht="89.25">
      <c r="A74" s="7" t="s">
        <v>616</v>
      </c>
      <c r="B74" s="7">
        <v>8</v>
      </c>
      <c r="C74" s="8" t="s">
        <v>918</v>
      </c>
      <c r="D74" s="9" t="s">
        <v>744</v>
      </c>
      <c r="E74" s="10" t="s">
        <v>764</v>
      </c>
      <c r="F74" s="11" t="s">
        <v>245</v>
      </c>
      <c r="G74" s="12" t="s">
        <v>41</v>
      </c>
      <c r="H74" s="13"/>
      <c r="I74" s="14"/>
      <c r="J74" s="14"/>
      <c r="K74" s="31"/>
      <c r="L74" s="16"/>
      <c r="M74" s="16"/>
      <c r="N74" s="16"/>
      <c r="O74" s="18" t="s">
        <v>931</v>
      </c>
    </row>
    <row r="75" spans="1:15" ht="89.25">
      <c r="A75" s="7" t="s">
        <v>618</v>
      </c>
      <c r="B75" s="7">
        <v>9</v>
      </c>
      <c r="C75" s="8" t="s">
        <v>478</v>
      </c>
      <c r="D75" s="9" t="s">
        <v>67</v>
      </c>
      <c r="E75" s="10" t="s">
        <v>548</v>
      </c>
      <c r="F75" s="11" t="s">
        <v>29</v>
      </c>
      <c r="G75" s="12" t="s">
        <v>407</v>
      </c>
      <c r="H75" s="13"/>
      <c r="I75" s="14"/>
      <c r="J75" s="14"/>
      <c r="K75" s="31"/>
      <c r="L75" s="16"/>
      <c r="M75" s="16"/>
      <c r="N75" s="16"/>
      <c r="O75" s="18" t="s">
        <v>931</v>
      </c>
    </row>
    <row r="76" spans="1:15" ht="89.25">
      <c r="A76" s="7" t="s">
        <v>628</v>
      </c>
      <c r="B76" s="7">
        <v>10</v>
      </c>
      <c r="C76" s="8" t="s">
        <v>329</v>
      </c>
      <c r="D76" s="9" t="s">
        <v>872</v>
      </c>
      <c r="E76" s="10" t="s">
        <v>146</v>
      </c>
      <c r="F76" s="11" t="s">
        <v>240</v>
      </c>
      <c r="G76" s="12" t="s">
        <v>433</v>
      </c>
      <c r="H76" s="13"/>
      <c r="I76" s="14"/>
      <c r="J76" s="14"/>
      <c r="K76" s="31"/>
      <c r="L76" s="16"/>
      <c r="M76" s="16"/>
      <c r="N76" s="16"/>
      <c r="O76" s="18" t="s">
        <v>1</v>
      </c>
    </row>
    <row r="77" spans="1:15" ht="102">
      <c r="A77" s="7" t="s">
        <v>599</v>
      </c>
      <c r="B77" s="7">
        <v>11</v>
      </c>
      <c r="C77" s="8" t="s">
        <v>891</v>
      </c>
      <c r="D77" s="9" t="s">
        <v>489</v>
      </c>
      <c r="E77" s="10" t="s">
        <v>658</v>
      </c>
      <c r="F77" s="11" t="s">
        <v>726</v>
      </c>
      <c r="G77" s="12" t="s">
        <v>500</v>
      </c>
      <c r="H77" s="13"/>
      <c r="I77" s="14"/>
      <c r="J77" s="14"/>
      <c r="K77" s="31"/>
      <c r="L77" s="16" t="s">
        <v>209</v>
      </c>
      <c r="M77" s="16"/>
      <c r="N77" s="16"/>
      <c r="O77" s="18" t="s">
        <v>1</v>
      </c>
    </row>
    <row r="78" spans="1:15" ht="89.25">
      <c r="A78" s="7" t="s">
        <v>614</v>
      </c>
      <c r="B78" s="7">
        <v>12</v>
      </c>
      <c r="C78" s="8" t="s">
        <v>389</v>
      </c>
      <c r="D78" s="9" t="s">
        <v>443</v>
      </c>
      <c r="E78" s="8" t="s">
        <v>465</v>
      </c>
      <c r="F78" s="11" t="s">
        <v>125</v>
      </c>
      <c r="G78" s="12" t="s">
        <v>311</v>
      </c>
      <c r="H78" s="13"/>
      <c r="I78" s="14"/>
      <c r="J78" s="14"/>
      <c r="K78" s="31"/>
      <c r="L78" s="16"/>
      <c r="M78" s="16"/>
      <c r="N78" s="16"/>
      <c r="O78" s="18" t="s">
        <v>796</v>
      </c>
    </row>
    <row r="79" spans="1:15" ht="89.25">
      <c r="A79" s="7" t="s">
        <v>613</v>
      </c>
      <c r="B79" s="7">
        <v>13</v>
      </c>
      <c r="C79" s="8" t="s">
        <v>155</v>
      </c>
      <c r="D79" s="9" t="s">
        <v>10</v>
      </c>
      <c r="E79" s="10" t="s">
        <v>650</v>
      </c>
      <c r="F79" s="11" t="s">
        <v>704</v>
      </c>
      <c r="G79" s="12" t="s">
        <v>724</v>
      </c>
      <c r="H79" s="14"/>
      <c r="I79" s="14"/>
      <c r="J79" s="14"/>
      <c r="K79" s="31"/>
      <c r="L79" s="16" t="s">
        <v>74</v>
      </c>
      <c r="M79" s="16" t="s">
        <v>795</v>
      </c>
      <c r="N79" s="16" t="s">
        <v>205</v>
      </c>
      <c r="O79" s="18" t="s">
        <v>796</v>
      </c>
    </row>
    <row r="80" spans="1:15" ht="27.75" customHeight="1">
      <c r="A80" s="7" t="s">
        <v>591</v>
      </c>
      <c r="B80" s="7">
        <v>14</v>
      </c>
      <c r="C80" s="8" t="s">
        <v>682</v>
      </c>
      <c r="D80" s="9"/>
      <c r="E80" s="10" t="s">
        <v>636</v>
      </c>
      <c r="F80" s="11" t="s">
        <v>140</v>
      </c>
      <c r="G80" s="12" t="s">
        <v>669</v>
      </c>
      <c r="H80" s="13"/>
      <c r="I80" s="14"/>
      <c r="J80" s="14"/>
      <c r="K80" s="31"/>
      <c r="L80" s="16"/>
      <c r="M80" s="16"/>
      <c r="N80" s="16"/>
      <c r="O80" s="39"/>
    </row>
    <row r="81" spans="1:15" ht="27.75" customHeight="1">
      <c r="A81" s="7" t="s">
        <v>596</v>
      </c>
      <c r="B81" s="7">
        <v>15</v>
      </c>
      <c r="C81" s="8" t="s">
        <v>763</v>
      </c>
      <c r="D81" s="9"/>
      <c r="E81" s="10" t="s">
        <v>728</v>
      </c>
      <c r="F81" s="11" t="s">
        <v>260</v>
      </c>
      <c r="G81" s="12" t="s">
        <v>309</v>
      </c>
      <c r="H81" s="13"/>
      <c r="I81" s="14"/>
      <c r="J81" s="14"/>
      <c r="K81" s="31"/>
      <c r="L81" s="16"/>
      <c r="M81" s="16"/>
      <c r="N81" s="16"/>
      <c r="O81" s="39" t="s">
        <v>50</v>
      </c>
    </row>
    <row r="82" spans="1:15" ht="27.75" customHeight="1">
      <c r="A82" s="7" t="s">
        <v>575</v>
      </c>
      <c r="B82" s="7">
        <v>16</v>
      </c>
      <c r="C82" s="8" t="s">
        <v>667</v>
      </c>
      <c r="D82" s="22" t="s">
        <v>730</v>
      </c>
      <c r="E82" s="37" t="s">
        <v>947</v>
      </c>
      <c r="F82" s="11" t="s">
        <v>260</v>
      </c>
      <c r="G82" s="12" t="s">
        <v>107</v>
      </c>
      <c r="H82" s="13"/>
      <c r="I82" s="14"/>
      <c r="J82" s="14"/>
      <c r="K82" s="31"/>
      <c r="L82" s="16"/>
      <c r="M82" s="16"/>
      <c r="N82" s="16"/>
      <c r="O82" s="39" t="s">
        <v>50</v>
      </c>
    </row>
    <row r="83" spans="1:15" ht="76.5">
      <c r="A83" s="7" t="s">
        <v>574</v>
      </c>
      <c r="B83" s="7">
        <v>17</v>
      </c>
      <c r="C83" s="8" t="s">
        <v>539</v>
      </c>
      <c r="D83" s="9" t="s">
        <v>867</v>
      </c>
      <c r="E83" s="10" t="s">
        <v>563</v>
      </c>
      <c r="F83" s="11" t="s">
        <v>263</v>
      </c>
      <c r="G83" s="12" t="s">
        <v>555</v>
      </c>
      <c r="H83" s="13"/>
      <c r="I83" s="14"/>
      <c r="J83" s="14"/>
      <c r="K83" s="31"/>
      <c r="L83" s="16"/>
      <c r="M83" s="16"/>
      <c r="N83" s="16"/>
      <c r="O83" s="18" t="s">
        <v>796</v>
      </c>
    </row>
    <row r="84" spans="1:15" ht="38.25">
      <c r="A84" s="7" t="s">
        <v>564</v>
      </c>
      <c r="B84" s="7">
        <v>18</v>
      </c>
      <c r="C84" s="8" t="s">
        <v>829</v>
      </c>
      <c r="D84" s="9" t="s">
        <v>238</v>
      </c>
      <c r="E84" s="10" t="s">
        <v>98</v>
      </c>
      <c r="F84" s="11" t="s">
        <v>145</v>
      </c>
      <c r="G84" s="12" t="s">
        <v>303</v>
      </c>
      <c r="H84" s="13"/>
      <c r="I84" s="14"/>
      <c r="J84" s="14"/>
      <c r="K84" s="31"/>
      <c r="L84" s="16" t="s">
        <v>74</v>
      </c>
      <c r="M84" s="16" t="s">
        <v>326</v>
      </c>
      <c r="N84" s="16" t="s">
        <v>689</v>
      </c>
      <c r="O84" s="18" t="s">
        <v>1</v>
      </c>
    </row>
    <row r="85" spans="1:15" ht="89.25">
      <c r="A85" s="7" t="s">
        <v>562</v>
      </c>
      <c r="B85" s="7">
        <v>19</v>
      </c>
      <c r="C85" s="8" t="s">
        <v>509</v>
      </c>
      <c r="D85" s="9" t="s">
        <v>415</v>
      </c>
      <c r="E85" s="40" t="s">
        <v>227</v>
      </c>
      <c r="F85" s="41" t="s">
        <v>788</v>
      </c>
      <c r="G85" s="42" t="s">
        <v>603</v>
      </c>
      <c r="H85" s="13"/>
      <c r="I85" s="14"/>
      <c r="J85" s="14"/>
      <c r="K85" s="31"/>
      <c r="L85" s="16"/>
      <c r="M85" s="16"/>
      <c r="N85" s="16"/>
      <c r="O85" s="18" t="s">
        <v>796</v>
      </c>
    </row>
    <row r="86" spans="1:15" ht="63.75">
      <c r="A86" s="7" t="s">
        <v>561</v>
      </c>
      <c r="B86" s="7">
        <v>20</v>
      </c>
      <c r="C86" s="8" t="s">
        <v>181</v>
      </c>
      <c r="D86" s="9" t="s">
        <v>451</v>
      </c>
      <c r="E86" s="10" t="s">
        <v>975</v>
      </c>
      <c r="F86" s="11" t="s">
        <v>339</v>
      </c>
      <c r="G86" s="12" t="s">
        <v>481</v>
      </c>
      <c r="H86" s="13"/>
      <c r="I86" s="14"/>
      <c r="J86" s="14"/>
      <c r="K86" s="31"/>
      <c r="L86" s="16"/>
      <c r="M86" s="16"/>
      <c r="N86" s="16"/>
      <c r="O86" s="18" t="s">
        <v>931</v>
      </c>
    </row>
    <row r="87" spans="1:15" ht="76.5">
      <c r="A87" s="7" t="s">
        <v>560</v>
      </c>
      <c r="B87" s="7">
        <v>21</v>
      </c>
      <c r="C87" s="8" t="s">
        <v>713</v>
      </c>
      <c r="D87" s="9" t="s">
        <v>930</v>
      </c>
      <c r="E87" s="10" t="s">
        <v>971</v>
      </c>
      <c r="F87" s="11" t="s">
        <v>145</v>
      </c>
      <c r="G87" s="12" t="s">
        <v>749</v>
      </c>
      <c r="H87" s="13"/>
      <c r="I87" s="14"/>
      <c r="J87" s="14"/>
      <c r="K87" s="31"/>
      <c r="L87" s="16"/>
      <c r="M87" s="16"/>
      <c r="N87" s="16"/>
      <c r="O87" s="18" t="s">
        <v>1</v>
      </c>
    </row>
    <row r="88" spans="1:15" ht="89.25">
      <c r="A88" s="7" t="s">
        <v>440</v>
      </c>
      <c r="B88" s="7">
        <v>22</v>
      </c>
      <c r="C88" s="8" t="s">
        <v>99</v>
      </c>
      <c r="D88" s="9" t="s">
        <v>188</v>
      </c>
      <c r="E88" s="10" t="s">
        <v>89</v>
      </c>
      <c r="F88" s="43" t="s">
        <v>671</v>
      </c>
      <c r="G88" s="12" t="s">
        <v>316</v>
      </c>
      <c r="H88" s="13" t="s">
        <v>299</v>
      </c>
      <c r="I88" s="14" t="s">
        <v>751</v>
      </c>
      <c r="J88" s="14" t="s">
        <v>782</v>
      </c>
      <c r="K88" s="31"/>
      <c r="L88" s="16"/>
      <c r="M88" s="16"/>
      <c r="N88" s="16"/>
      <c r="O88" s="18" t="s">
        <v>796</v>
      </c>
    </row>
    <row r="89" spans="1:15" ht="51">
      <c r="A89" s="7" t="s">
        <v>439</v>
      </c>
      <c r="B89" s="7">
        <v>23</v>
      </c>
      <c r="C89" s="8" t="s">
        <v>619</v>
      </c>
      <c r="D89" s="9" t="s">
        <v>265</v>
      </c>
      <c r="E89" s="10" t="s">
        <v>675</v>
      </c>
      <c r="F89" s="17" t="s">
        <v>530</v>
      </c>
      <c r="G89" s="12" t="str">
        <f>HYPERLINK("mailto:1099213010@st99.wtuc.edu.tw","1099213010@st99.wtuc.edu.tw")</f>
        <v>1099213010@st99.wtuc.edu.tw</v>
      </c>
      <c r="H89" s="44"/>
      <c r="I89" s="45"/>
      <c r="J89" s="45"/>
      <c r="K89" s="31"/>
      <c r="L89" s="16"/>
      <c r="M89" s="16"/>
      <c r="N89" s="16"/>
      <c r="O89" s="18" t="s">
        <v>1</v>
      </c>
    </row>
    <row r="90" spans="1:15" ht="114.75">
      <c r="A90" s="7" t="s">
        <v>438</v>
      </c>
      <c r="B90" s="7">
        <v>24</v>
      </c>
      <c r="C90" s="8" t="s">
        <v>51</v>
      </c>
      <c r="D90" s="9" t="s">
        <v>187</v>
      </c>
      <c r="E90" s="10" t="s">
        <v>711</v>
      </c>
      <c r="F90" s="11" t="s">
        <v>802</v>
      </c>
      <c r="G90" s="12" t="s">
        <v>606</v>
      </c>
      <c r="H90" s="13"/>
      <c r="I90" s="14"/>
      <c r="J90" s="14"/>
      <c r="K90" s="31"/>
      <c r="L90" s="16"/>
      <c r="M90" s="16"/>
      <c r="N90" s="16"/>
      <c r="O90" s="18" t="s">
        <v>1</v>
      </c>
    </row>
    <row r="91" spans="1:15" ht="63.75">
      <c r="A91" s="7" t="s">
        <v>437</v>
      </c>
      <c r="B91" s="7">
        <v>25</v>
      </c>
      <c r="C91" s="8" t="s">
        <v>144</v>
      </c>
      <c r="D91" s="9" t="s">
        <v>274</v>
      </c>
      <c r="E91" s="10" t="s">
        <v>328</v>
      </c>
      <c r="F91" s="11" t="s">
        <v>357</v>
      </c>
      <c r="G91" s="12" t="str">
        <f>HYPERLINK("mailto:1099202037@st99.wtuc.edu.tw","1099202037@st99.wtuc.edu.tw")</f>
        <v>1099202037@st99.wtuc.edu.tw</v>
      </c>
      <c r="H91" s="14"/>
      <c r="I91" s="14"/>
      <c r="J91" s="14"/>
      <c r="K91" s="31"/>
      <c r="L91" s="16" t="s">
        <v>74</v>
      </c>
      <c r="M91" s="16" t="s">
        <v>454</v>
      </c>
      <c r="N91" s="16" t="s">
        <v>410</v>
      </c>
      <c r="O91" s="18" t="s">
        <v>796</v>
      </c>
    </row>
    <row r="92" spans="1:15" ht="102">
      <c r="A92" s="7" t="s">
        <v>435</v>
      </c>
      <c r="B92" s="7">
        <v>26</v>
      </c>
      <c r="C92" s="8" t="s">
        <v>452</v>
      </c>
      <c r="D92" s="9" t="s">
        <v>347</v>
      </c>
      <c r="E92" s="10" t="s">
        <v>472</v>
      </c>
      <c r="F92" s="11" t="s">
        <v>842</v>
      </c>
      <c r="G92" s="12" t="s">
        <v>821</v>
      </c>
      <c r="H92" s="13"/>
      <c r="I92" s="14"/>
      <c r="J92" s="14"/>
      <c r="K92" s="31"/>
      <c r="L92" s="16" t="s">
        <v>209</v>
      </c>
      <c r="M92" s="16"/>
      <c r="N92" s="16"/>
      <c r="O92" s="18" t="s">
        <v>1</v>
      </c>
    </row>
    <row r="93" spans="1:15" ht="76.5">
      <c r="A93" s="7" t="s">
        <v>434</v>
      </c>
      <c r="B93" s="7">
        <v>27</v>
      </c>
      <c r="C93" s="8" t="s">
        <v>510</v>
      </c>
      <c r="D93" s="9" t="s">
        <v>324</v>
      </c>
      <c r="E93" s="10" t="s">
        <v>58</v>
      </c>
      <c r="F93" s="11" t="s">
        <v>341</v>
      </c>
      <c r="G93" s="12" t="s">
        <v>417</v>
      </c>
      <c r="H93" s="13" t="s">
        <v>372</v>
      </c>
      <c r="I93" s="14" t="s">
        <v>700</v>
      </c>
      <c r="J93" s="14" t="s">
        <v>206</v>
      </c>
      <c r="K93" s="31"/>
      <c r="L93" s="27" t="s">
        <v>74</v>
      </c>
      <c r="M93" s="16" t="s">
        <v>923</v>
      </c>
      <c r="N93" s="27" t="s">
        <v>932</v>
      </c>
      <c r="O93" s="18" t="s">
        <v>796</v>
      </c>
    </row>
    <row r="94" spans="1:15" ht="63.75">
      <c r="A94" s="7" t="s">
        <v>431</v>
      </c>
      <c r="B94" s="7">
        <v>28</v>
      </c>
      <c r="C94" s="7" t="s">
        <v>463</v>
      </c>
      <c r="D94" s="9" t="s">
        <v>348</v>
      </c>
      <c r="E94" s="10" t="s">
        <v>455</v>
      </c>
      <c r="F94" s="11" t="s">
        <v>793</v>
      </c>
      <c r="G94" s="12" t="s">
        <v>65</v>
      </c>
      <c r="H94" s="13" t="s">
        <v>372</v>
      </c>
      <c r="I94" s="14" t="s">
        <v>622</v>
      </c>
      <c r="J94" s="14" t="s">
        <v>207</v>
      </c>
      <c r="K94" s="31"/>
      <c r="L94" s="16" t="s">
        <v>343</v>
      </c>
      <c r="M94" s="16"/>
      <c r="N94" s="16"/>
      <c r="O94" s="18" t="s">
        <v>796</v>
      </c>
    </row>
    <row r="95" spans="1:15" ht="51">
      <c r="A95" s="7" t="s">
        <v>427</v>
      </c>
      <c r="B95" s="7">
        <v>29</v>
      </c>
      <c r="C95" s="8" t="s">
        <v>536</v>
      </c>
      <c r="D95" s="9" t="s">
        <v>568</v>
      </c>
      <c r="E95" s="10" t="s">
        <v>150</v>
      </c>
      <c r="F95" s="11" t="s">
        <v>246</v>
      </c>
      <c r="G95" s="12" t="s">
        <v>654</v>
      </c>
      <c r="H95" s="13" t="s">
        <v>359</v>
      </c>
      <c r="I95" s="14" t="s">
        <v>466</v>
      </c>
      <c r="J95" s="14" t="s">
        <v>777</v>
      </c>
      <c r="K95" s="31" t="s">
        <v>453</v>
      </c>
      <c r="L95" s="27" t="s">
        <v>74</v>
      </c>
      <c r="M95" s="16" t="s">
        <v>163</v>
      </c>
      <c r="N95" s="16" t="s">
        <v>531</v>
      </c>
      <c r="O95" s="18" t="s">
        <v>796</v>
      </c>
    </row>
    <row r="96" spans="1:15" ht="51">
      <c r="A96" s="7" t="s">
        <v>428</v>
      </c>
      <c r="B96" s="7">
        <v>30</v>
      </c>
      <c r="C96" s="8" t="s">
        <v>321</v>
      </c>
      <c r="D96" s="9" t="s">
        <v>968</v>
      </c>
      <c r="E96" s="10" t="s">
        <v>253</v>
      </c>
      <c r="F96" s="11" t="s">
        <v>247</v>
      </c>
      <c r="G96" s="12" t="s">
        <v>361</v>
      </c>
      <c r="H96" s="13"/>
      <c r="I96" s="14"/>
      <c r="J96" s="14"/>
      <c r="K96" s="31"/>
      <c r="L96" s="16"/>
      <c r="M96" s="16"/>
      <c r="N96" s="16"/>
      <c r="O96" s="18" t="s">
        <v>931</v>
      </c>
    </row>
    <row r="97" spans="1:15" ht="15">
      <c r="A97" s="7" t="s">
        <v>424</v>
      </c>
      <c r="B97" s="7">
        <v>31</v>
      </c>
      <c r="C97" s="8" t="s">
        <v>517</v>
      </c>
      <c r="D97" s="9"/>
      <c r="E97" s="10" t="s">
        <v>358</v>
      </c>
      <c r="F97" s="17" t="s">
        <v>802</v>
      </c>
      <c r="G97" s="12" t="s">
        <v>290</v>
      </c>
      <c r="H97" s="13"/>
      <c r="I97" s="14"/>
      <c r="J97" s="14"/>
      <c r="K97" s="31"/>
      <c r="L97" s="16"/>
      <c r="M97" s="16"/>
      <c r="N97" s="16"/>
      <c r="O97" s="18" t="s">
        <v>796</v>
      </c>
    </row>
    <row r="98" spans="1:15" ht="27.75" customHeight="1">
      <c r="A98" s="7" t="s">
        <v>461</v>
      </c>
      <c r="B98" s="7">
        <v>32</v>
      </c>
      <c r="C98" s="8" t="s">
        <v>25</v>
      </c>
      <c r="D98" s="22" t="s">
        <v>698</v>
      </c>
      <c r="E98" s="10" t="s">
        <v>686</v>
      </c>
      <c r="F98" s="11" t="s">
        <v>11</v>
      </c>
      <c r="G98" s="12" t="s">
        <v>687</v>
      </c>
      <c r="H98" s="13" t="s">
        <v>359</v>
      </c>
      <c r="I98" s="14" t="s">
        <v>53</v>
      </c>
      <c r="J98" s="14" t="s">
        <v>475</v>
      </c>
      <c r="K98" s="31"/>
      <c r="L98" s="16"/>
      <c r="M98" s="16"/>
      <c r="N98" s="16"/>
      <c r="O98" s="18" t="s">
        <v>1</v>
      </c>
    </row>
    <row r="99" spans="1:15" ht="27.75" customHeight="1">
      <c r="A99" s="46"/>
      <c r="B99" s="46"/>
      <c r="C99" s="47" t="s">
        <v>504</v>
      </c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</row>
    <row r="100" ht="216.75">
      <c r="C100" s="48" t="s">
        <v>224</v>
      </c>
    </row>
    <row r="101" ht="25.5">
      <c r="C101" s="48" t="s">
        <v>492</v>
      </c>
    </row>
    <row r="102" ht="102">
      <c r="C102" s="48" t="s">
        <v>834</v>
      </c>
    </row>
    <row r="103" ht="89.25">
      <c r="C103" s="48" t="s">
        <v>601</v>
      </c>
    </row>
    <row r="104" ht="25.5">
      <c r="C104" s="48" t="s">
        <v>549</v>
      </c>
    </row>
    <row r="105" ht="38.25">
      <c r="C105" s="48" t="s">
        <v>450</v>
      </c>
    </row>
    <row r="106" ht="51">
      <c r="C106" s="48" t="s">
        <v>649</v>
      </c>
    </row>
  </sheetData>
  <sheetProtection/>
  <mergeCells count="6">
    <mergeCell ref="A66:N66"/>
    <mergeCell ref="A1:O1"/>
    <mergeCell ref="A3:N3"/>
    <mergeCell ref="A15:N15"/>
    <mergeCell ref="A36:N36"/>
    <mergeCell ref="A50:N50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9.00390625" style="0" customWidth="1"/>
    <col min="2" max="2" width="5.7109375" style="0" customWidth="1"/>
    <col min="3" max="3" width="23.28125" style="0" customWidth="1"/>
    <col min="4" max="4" width="9.140625" style="0" hidden="1" customWidth="1"/>
    <col min="5" max="5" width="11.28125" style="0" customWidth="1"/>
    <col min="6" max="6" width="8.7109375" style="0" customWidth="1"/>
    <col min="7" max="7" width="15.7109375" style="0" customWidth="1"/>
    <col min="8" max="8" width="30.57421875" style="0" customWidth="1"/>
    <col min="9" max="9" width="7.421875" style="0" customWidth="1"/>
    <col min="10" max="10" width="11.00390625" style="0" customWidth="1"/>
    <col min="11" max="11" width="13.7109375" style="0" customWidth="1"/>
    <col min="12" max="12" width="12.28125" style="0" customWidth="1"/>
    <col min="13" max="13" width="21.8515625" style="0" customWidth="1"/>
    <col min="14" max="14" width="22.140625" style="0" customWidth="1"/>
    <col min="15" max="15" width="19.8515625" style="0" customWidth="1"/>
  </cols>
  <sheetData>
    <row r="1" spans="1:15" ht="333">
      <c r="A1" s="49" t="s">
        <v>120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7.75" customHeight="1">
      <c r="A2" s="50" t="s">
        <v>380</v>
      </c>
      <c r="B2" s="50" t="s">
        <v>161</v>
      </c>
      <c r="C2" s="50" t="s">
        <v>404</v>
      </c>
      <c r="D2" s="15" t="s">
        <v>162</v>
      </c>
      <c r="E2" s="50" t="s">
        <v>95</v>
      </c>
      <c r="F2" s="50" t="s">
        <v>392</v>
      </c>
      <c r="G2" s="50" t="s">
        <v>496</v>
      </c>
      <c r="H2" s="51" t="s">
        <v>836</v>
      </c>
      <c r="I2" s="25" t="s">
        <v>127</v>
      </c>
      <c r="J2" s="25" t="s">
        <v>890</v>
      </c>
      <c r="K2" s="25" t="s">
        <v>706</v>
      </c>
      <c r="L2" s="52" t="s">
        <v>523</v>
      </c>
      <c r="M2" s="53" t="s">
        <v>234</v>
      </c>
      <c r="N2" s="53" t="s">
        <v>850</v>
      </c>
      <c r="O2" s="53" t="s">
        <v>171</v>
      </c>
    </row>
    <row r="3" spans="1:15" ht="27.75" customHeight="1">
      <c r="A3" s="111" t="s">
        <v>646</v>
      </c>
      <c r="B3" s="112"/>
      <c r="C3" s="113"/>
      <c r="D3" s="54"/>
      <c r="E3" s="55"/>
      <c r="F3" s="55"/>
      <c r="G3" s="55"/>
      <c r="H3" s="55"/>
      <c r="I3" s="56"/>
      <c r="J3" s="56"/>
      <c r="K3" s="56"/>
      <c r="L3" s="57"/>
      <c r="M3" s="24"/>
      <c r="N3" s="24"/>
      <c r="O3" s="24"/>
    </row>
    <row r="4" spans="1:15" ht="57">
      <c r="A4" s="58" t="s">
        <v>884</v>
      </c>
      <c r="B4" s="58">
        <v>1</v>
      </c>
      <c r="C4" s="50" t="s">
        <v>644</v>
      </c>
      <c r="D4" s="9" t="s">
        <v>345</v>
      </c>
      <c r="E4" s="51" t="s">
        <v>164</v>
      </c>
      <c r="F4" s="55" t="s">
        <v>694</v>
      </c>
      <c r="G4" s="59" t="s">
        <v>557</v>
      </c>
      <c r="H4" s="60" t="str">
        <f>HYPERLINK("mailto:1098304047@st98.wtuc.edu.tw","1098304047@st98.wtuc.edu.tw")</f>
        <v>1098304047@st98.wtuc.edu.tw</v>
      </c>
      <c r="I4" s="8" t="s">
        <v>372</v>
      </c>
      <c r="J4" s="10" t="s">
        <v>419</v>
      </c>
      <c r="K4" s="10" t="s">
        <v>212</v>
      </c>
      <c r="L4" s="8" t="s">
        <v>866</v>
      </c>
      <c r="M4" s="24"/>
      <c r="N4" s="24"/>
      <c r="O4" s="24"/>
    </row>
    <row r="5" spans="1:15" ht="38.25">
      <c r="A5" s="58" t="s">
        <v>886</v>
      </c>
      <c r="B5" s="58">
        <v>2</v>
      </c>
      <c r="C5" s="50" t="s">
        <v>541</v>
      </c>
      <c r="D5" s="9" t="s">
        <v>22</v>
      </c>
      <c r="E5" s="51" t="s">
        <v>641</v>
      </c>
      <c r="F5" s="55" t="s">
        <v>244</v>
      </c>
      <c r="G5" s="59" t="s">
        <v>474</v>
      </c>
      <c r="H5" s="60" t="str">
        <f>HYPERLINK("mailto:1098300039@st98.wtuc.edu.tw","1098300039@st98.wtuc.edu.tw")</f>
        <v>1098300039@st98.wtuc.edu.tw</v>
      </c>
      <c r="I5" s="8" t="s">
        <v>302</v>
      </c>
      <c r="J5" s="10" t="s">
        <v>419</v>
      </c>
      <c r="K5" s="10" t="s">
        <v>0</v>
      </c>
      <c r="L5" s="8"/>
      <c r="M5" s="24"/>
      <c r="N5" s="24"/>
      <c r="O5" s="24"/>
    </row>
    <row r="6" spans="1:15" ht="25.5">
      <c r="A6" s="58" t="s">
        <v>901</v>
      </c>
      <c r="B6" s="58">
        <v>3</v>
      </c>
      <c r="C6" s="50" t="s">
        <v>860</v>
      </c>
      <c r="D6" s="9" t="s">
        <v>747</v>
      </c>
      <c r="E6" s="51" t="s">
        <v>36</v>
      </c>
      <c r="F6" s="55" t="s">
        <v>694</v>
      </c>
      <c r="G6" s="59" t="s">
        <v>938</v>
      </c>
      <c r="H6" s="60" t="str">
        <f>HYPERLINK("mailto:1098304028@st98.wtuc.edu.tw","1098304028@st98.wtuc.edu.tw")</f>
        <v>1098304028@st98.wtuc.edu.tw</v>
      </c>
      <c r="I6" s="8" t="s">
        <v>302</v>
      </c>
      <c r="J6" s="10" t="s">
        <v>419</v>
      </c>
      <c r="K6" s="10" t="s">
        <v>231</v>
      </c>
      <c r="L6" s="8"/>
      <c r="M6" s="24"/>
      <c r="N6" s="24"/>
      <c r="O6" s="24"/>
    </row>
    <row r="7" spans="1:15" ht="127.5">
      <c r="A7" s="58" t="s">
        <v>626</v>
      </c>
      <c r="B7" s="58">
        <v>4</v>
      </c>
      <c r="C7" s="50" t="s">
        <v>839</v>
      </c>
      <c r="D7" s="9" t="s">
        <v>790</v>
      </c>
      <c r="E7" s="51" t="s">
        <v>160</v>
      </c>
      <c r="F7" s="55" t="s">
        <v>279</v>
      </c>
      <c r="G7" s="59" t="s">
        <v>752</v>
      </c>
      <c r="H7" s="60" t="str">
        <f>HYPERLINK("mailto:1096300205@st96.wtuc.edu.tw","1096300205@st96.wtuc.edu.tw")</f>
        <v>1096300205@st96.wtuc.edu.tw</v>
      </c>
      <c r="I7" s="8" t="s">
        <v>299</v>
      </c>
      <c r="J7" s="10" t="s">
        <v>807</v>
      </c>
      <c r="K7" s="10" t="s">
        <v>942</v>
      </c>
      <c r="L7" s="8" t="s">
        <v>635</v>
      </c>
      <c r="M7" s="24"/>
      <c r="N7" s="24"/>
      <c r="O7" s="24"/>
    </row>
    <row r="8" spans="1:15" ht="63.75">
      <c r="A8" s="58" t="s">
        <v>534</v>
      </c>
      <c r="B8" s="58">
        <v>5</v>
      </c>
      <c r="C8" s="50" t="s">
        <v>761</v>
      </c>
      <c r="D8" s="9" t="s">
        <v>63</v>
      </c>
      <c r="E8" s="51" t="s">
        <v>306</v>
      </c>
      <c r="F8" s="55" t="s">
        <v>282</v>
      </c>
      <c r="G8" s="59" t="s">
        <v>569</v>
      </c>
      <c r="H8" s="60" t="str">
        <f>HYPERLINK("mailto:1096300091@st96.wtuc.edu.tw","1096300091@st96.wtuc.edu.tw")</f>
        <v>1096300091@st96.wtuc.edu.tw</v>
      </c>
      <c r="I8" s="8" t="s">
        <v>372</v>
      </c>
      <c r="J8" s="10" t="s">
        <v>59</v>
      </c>
      <c r="K8" s="8" t="s">
        <v>336</v>
      </c>
      <c r="L8" s="8"/>
      <c r="M8" s="24"/>
      <c r="N8" s="24"/>
      <c r="O8" s="24"/>
    </row>
    <row r="9" spans="1:15" ht="63.75">
      <c r="A9" s="58" t="s">
        <v>502</v>
      </c>
      <c r="B9" s="58">
        <v>6</v>
      </c>
      <c r="C9" s="50" t="s">
        <v>600</v>
      </c>
      <c r="D9" s="9" t="s">
        <v>604</v>
      </c>
      <c r="E9" s="51" t="s">
        <v>712</v>
      </c>
      <c r="F9" s="55" t="s">
        <v>340</v>
      </c>
      <c r="G9" s="59" t="s">
        <v>655</v>
      </c>
      <c r="H9" s="60" t="str">
        <f>HYPERLINK("mailto:1098203091@st98.wtuc.edu.tw","1098203091@st98.wtuc.edu.tw")</f>
        <v>1098203091@st98.wtuc.edu.tw</v>
      </c>
      <c r="I9" s="8" t="s">
        <v>359</v>
      </c>
      <c r="J9" s="10" t="s">
        <v>486</v>
      </c>
      <c r="K9" s="10" t="s">
        <v>180</v>
      </c>
      <c r="L9" s="8"/>
      <c r="M9" s="24"/>
      <c r="N9" s="24"/>
      <c r="O9" s="24"/>
    </row>
    <row r="10" spans="1:15" ht="38.25">
      <c r="A10" s="58" t="s">
        <v>904</v>
      </c>
      <c r="B10" s="58">
        <v>7</v>
      </c>
      <c r="C10" s="50" t="s">
        <v>335</v>
      </c>
      <c r="D10" s="9" t="s">
        <v>811</v>
      </c>
      <c r="E10" s="51" t="s">
        <v>878</v>
      </c>
      <c r="F10" s="55" t="s">
        <v>169</v>
      </c>
      <c r="G10" s="59" t="s">
        <v>395</v>
      </c>
      <c r="H10" s="60" t="str">
        <f>HYPERLINK("mailto:1098204159@st98.wtuc.edu.tw","1098204159@st98.wtuc.edu.tw")</f>
        <v>1098204159@st98.wtuc.edu.tw</v>
      </c>
      <c r="I10" s="8" t="s">
        <v>302</v>
      </c>
      <c r="J10" s="10" t="s">
        <v>363</v>
      </c>
      <c r="K10" s="10" t="s">
        <v>202</v>
      </c>
      <c r="L10" s="8" t="s">
        <v>635</v>
      </c>
      <c r="M10" s="53" t="s">
        <v>344</v>
      </c>
      <c r="N10" s="24"/>
      <c r="O10" s="24"/>
    </row>
    <row r="11" spans="1:15" ht="38.25">
      <c r="A11" s="58" t="s">
        <v>885</v>
      </c>
      <c r="B11" s="58">
        <v>8</v>
      </c>
      <c r="C11" s="50" t="s">
        <v>598</v>
      </c>
      <c r="D11" s="9" t="s">
        <v>186</v>
      </c>
      <c r="E11" s="51" t="s">
        <v>49</v>
      </c>
      <c r="F11" s="55" t="s">
        <v>158</v>
      </c>
      <c r="G11" s="59" t="s">
        <v>118</v>
      </c>
      <c r="H11" s="60" t="str">
        <f>HYPERLINK("mailto:1099209040@st99.wtuc.edu.tw","1099209040@st99.wtuc.edu.tw")</f>
        <v>1099209040@st99.wtuc.edu.tw</v>
      </c>
      <c r="I11" s="8" t="s">
        <v>359</v>
      </c>
      <c r="J11" s="10" t="s">
        <v>94</v>
      </c>
      <c r="K11" s="10" t="s">
        <v>26</v>
      </c>
      <c r="L11" s="8" t="s">
        <v>635</v>
      </c>
      <c r="M11" s="24"/>
      <c r="N11" s="24"/>
      <c r="O11" s="24"/>
    </row>
    <row r="12" spans="1:15" ht="63.75">
      <c r="A12" s="58" t="s">
        <v>868</v>
      </c>
      <c r="B12" s="58">
        <v>9</v>
      </c>
      <c r="C12" s="50" t="s">
        <v>331</v>
      </c>
      <c r="D12" s="9" t="s">
        <v>588</v>
      </c>
      <c r="E12" s="51" t="s">
        <v>44</v>
      </c>
      <c r="F12" s="55" t="s">
        <v>255</v>
      </c>
      <c r="G12" s="59" t="s">
        <v>609</v>
      </c>
      <c r="H12" s="60" t="str">
        <f>HYPERLINK("mailto:1097203002@st97.wtuc.edu.tw","1097203002@st97.wtuc.edu.tw")</f>
        <v>1097203002@st97.wtuc.edu.tw</v>
      </c>
      <c r="I12" s="8" t="s">
        <v>359</v>
      </c>
      <c r="J12" s="10" t="s">
        <v>94</v>
      </c>
      <c r="K12" s="10" t="s">
        <v>412</v>
      </c>
      <c r="L12" s="8"/>
      <c r="M12" s="24" t="s">
        <v>344</v>
      </c>
      <c r="N12" s="24"/>
      <c r="O12" s="24"/>
    </row>
    <row r="13" spans="1:15" ht="42.75">
      <c r="A13" s="58" t="s">
        <v>911</v>
      </c>
      <c r="B13" s="58">
        <v>10</v>
      </c>
      <c r="C13" s="50" t="s">
        <v>293</v>
      </c>
      <c r="D13" s="22" t="s">
        <v>639</v>
      </c>
      <c r="E13" s="51" t="s">
        <v>294</v>
      </c>
      <c r="F13" s="55" t="s">
        <v>11</v>
      </c>
      <c r="G13" s="59" t="s">
        <v>254</v>
      </c>
      <c r="H13" s="60" t="str">
        <f>HYPERLINK("mailto:1098302029@st98.wtuc.edu.tw","1098302029@st98.wtuc.edu.tw")</f>
        <v>1098302029@st98.wtuc.edu.tw</v>
      </c>
      <c r="I13" s="8" t="s">
        <v>302</v>
      </c>
      <c r="J13" s="10" t="s">
        <v>480</v>
      </c>
      <c r="K13" s="10" t="s">
        <v>202</v>
      </c>
      <c r="L13" s="8" t="s">
        <v>961</v>
      </c>
      <c r="M13" s="24"/>
      <c r="N13" s="24"/>
      <c r="O13" s="24"/>
    </row>
    <row r="14" spans="1:15" ht="38.25">
      <c r="A14" s="58" t="s">
        <v>77</v>
      </c>
      <c r="B14" s="58">
        <v>11</v>
      </c>
      <c r="C14" s="50" t="s">
        <v>902</v>
      </c>
      <c r="D14" s="9" t="s">
        <v>197</v>
      </c>
      <c r="E14" s="51" t="s">
        <v>820</v>
      </c>
      <c r="F14" s="55" t="s">
        <v>791</v>
      </c>
      <c r="G14" s="59" t="s">
        <v>87</v>
      </c>
      <c r="H14" s="60" t="str">
        <f>HYPERLINK("mailto:1098201112@st98.wtuc.edu.tw","1098201112@st98.wtuc.edu.tw")</f>
        <v>1098201112@st98.wtuc.edu.tw</v>
      </c>
      <c r="I14" s="8" t="s">
        <v>372</v>
      </c>
      <c r="J14" s="10" t="s">
        <v>559</v>
      </c>
      <c r="K14" s="10" t="s">
        <v>442</v>
      </c>
      <c r="L14" s="8"/>
      <c r="M14" s="24"/>
      <c r="N14" s="24"/>
      <c r="O14" s="24"/>
    </row>
    <row r="15" spans="1:15" ht="27.75" customHeight="1">
      <c r="A15" s="114" t="s">
        <v>512</v>
      </c>
      <c r="B15" s="112"/>
      <c r="C15" s="113"/>
      <c r="D15" s="15"/>
      <c r="E15" s="50"/>
      <c r="F15" s="50"/>
      <c r="G15" s="59"/>
      <c r="H15" s="51"/>
      <c r="I15" s="15"/>
      <c r="J15" s="30"/>
      <c r="K15" s="30"/>
      <c r="L15" s="15"/>
      <c r="M15" s="24"/>
      <c r="N15" s="24"/>
      <c r="O15" s="24"/>
    </row>
    <row r="16" spans="1:15" ht="42.75">
      <c r="A16" s="58" t="s">
        <v>679</v>
      </c>
      <c r="B16" s="58">
        <v>1</v>
      </c>
      <c r="C16" s="50" t="s">
        <v>519</v>
      </c>
      <c r="D16" s="9" t="s">
        <v>621</v>
      </c>
      <c r="E16" s="51" t="s">
        <v>973</v>
      </c>
      <c r="F16" s="55" t="s">
        <v>476</v>
      </c>
      <c r="G16" s="59" t="s">
        <v>378</v>
      </c>
      <c r="H16" s="60" t="str">
        <f>HYPERLINK("mailto:1098300090@st98.wtuc.edu.tw","1098300090@st98.wtuc.edu.tw")</f>
        <v>1098300090@st98.wtuc.edu.tw</v>
      </c>
      <c r="I16" s="10" t="s">
        <v>733</v>
      </c>
      <c r="J16" s="10" t="s">
        <v>419</v>
      </c>
      <c r="K16" s="10" t="s">
        <v>554</v>
      </c>
      <c r="L16" s="15" t="s">
        <v>580</v>
      </c>
      <c r="M16" s="24"/>
      <c r="N16" s="24"/>
      <c r="O16" s="24"/>
    </row>
    <row r="17" spans="1:15" ht="63.75">
      <c r="A17" s="58" t="s">
        <v>678</v>
      </c>
      <c r="B17" s="58">
        <v>2</v>
      </c>
      <c r="C17" s="50" t="s">
        <v>221</v>
      </c>
      <c r="D17" s="9" t="s">
        <v>927</v>
      </c>
      <c r="E17" s="51" t="s">
        <v>397</v>
      </c>
      <c r="F17" s="55" t="s">
        <v>11</v>
      </c>
      <c r="G17" s="59" t="s">
        <v>141</v>
      </c>
      <c r="H17" s="60" t="str">
        <f>HYPERLINK("mailto:1098302031@st98.wtuc.edu.tw","1098302031@st98.wtuc.edu.tw")</f>
        <v>1098302031@st98.wtuc.edu.tw</v>
      </c>
      <c r="I17" s="10" t="s">
        <v>733</v>
      </c>
      <c r="J17" s="10" t="s">
        <v>458</v>
      </c>
      <c r="K17" s="10" t="s">
        <v>16</v>
      </c>
      <c r="L17" s="15" t="s">
        <v>313</v>
      </c>
      <c r="M17" s="24"/>
      <c r="N17" s="24"/>
      <c r="O17" s="24"/>
    </row>
    <row r="18" spans="1:15" ht="57">
      <c r="A18" s="58" t="s">
        <v>683</v>
      </c>
      <c r="B18" s="58">
        <v>3</v>
      </c>
      <c r="C18" s="50" t="s">
        <v>365</v>
      </c>
      <c r="D18" s="9" t="s">
        <v>178</v>
      </c>
      <c r="E18" s="51" t="s">
        <v>729</v>
      </c>
      <c r="F18" s="55" t="s">
        <v>108</v>
      </c>
      <c r="G18" s="59" t="s">
        <v>230</v>
      </c>
      <c r="H18" s="60" t="str">
        <f>HYPERLINK("mailto:1099302009@st99.wtuc.edu.tw","1099302009@st99.wtuc.edu.tw")</f>
        <v>1099302009@st99.wtuc.edu.tw</v>
      </c>
      <c r="I18" s="10" t="s">
        <v>733</v>
      </c>
      <c r="J18" s="10" t="s">
        <v>677</v>
      </c>
      <c r="K18" s="8" t="s">
        <v>116</v>
      </c>
      <c r="L18" s="15" t="s">
        <v>52</v>
      </c>
      <c r="M18" s="24"/>
      <c r="N18" s="24"/>
      <c r="O18" s="24"/>
    </row>
    <row r="19" spans="1:15" ht="38.25">
      <c r="A19" s="58" t="s">
        <v>680</v>
      </c>
      <c r="B19" s="58">
        <v>4</v>
      </c>
      <c r="C19" s="50" t="s">
        <v>816</v>
      </c>
      <c r="D19" s="9" t="s">
        <v>147</v>
      </c>
      <c r="E19" s="51" t="s">
        <v>139</v>
      </c>
      <c r="F19" s="55" t="s">
        <v>108</v>
      </c>
      <c r="G19" s="59" t="s">
        <v>716</v>
      </c>
      <c r="H19" s="60" t="str">
        <f>HYPERLINK("mailto:1099302050@st99.wtuc.edu.tw","1099302050@st99.wtuc.edu.tw")</f>
        <v>1099302050@st99.wtuc.edu.tw</v>
      </c>
      <c r="I19" s="10" t="s">
        <v>302</v>
      </c>
      <c r="J19" s="10" t="s">
        <v>458</v>
      </c>
      <c r="K19" s="10" t="s">
        <v>506</v>
      </c>
      <c r="L19" s="15" t="s">
        <v>192</v>
      </c>
      <c r="M19" s="53" t="s">
        <v>538</v>
      </c>
      <c r="N19" s="24"/>
      <c r="O19" s="24"/>
    </row>
    <row r="20" spans="1:15" ht="57">
      <c r="A20" s="58" t="s">
        <v>685</v>
      </c>
      <c r="B20" s="58">
        <v>5</v>
      </c>
      <c r="C20" s="50" t="s">
        <v>831</v>
      </c>
      <c r="D20" s="9" t="s">
        <v>226</v>
      </c>
      <c r="E20" s="51" t="s">
        <v>643</v>
      </c>
      <c r="F20" s="55" t="s">
        <v>726</v>
      </c>
      <c r="G20" s="59" t="s">
        <v>219</v>
      </c>
      <c r="H20" s="60" t="str">
        <f>HYPERLINK("mailto:1097303015@st97.wtuc.edu.tw","1097303015@st97.wtuc.edu.tw")</f>
        <v>1097303015@st97.wtuc.edu.tw</v>
      </c>
      <c r="I20" s="10" t="s">
        <v>733</v>
      </c>
      <c r="J20" s="8" t="s">
        <v>651</v>
      </c>
      <c r="K20" s="10" t="s">
        <v>200</v>
      </c>
      <c r="L20" s="24"/>
      <c r="M20" s="24"/>
      <c r="N20" s="24"/>
      <c r="O20" s="24"/>
    </row>
    <row r="21" spans="1:15" ht="25.5">
      <c r="A21" s="58" t="s">
        <v>742</v>
      </c>
      <c r="B21" s="58">
        <v>6</v>
      </c>
      <c r="C21" s="50" t="s">
        <v>420</v>
      </c>
      <c r="D21" s="9" t="s">
        <v>899</v>
      </c>
      <c r="E21" s="51" t="s">
        <v>883</v>
      </c>
      <c r="F21" s="55" t="s">
        <v>913</v>
      </c>
      <c r="G21" s="59" t="s">
        <v>893</v>
      </c>
      <c r="H21" s="60" t="str">
        <f>HYPERLINK("mailto:1098303025@st98.wtuc.edu.tw","1098303025@st98.wtuc.edu.tw")</f>
        <v>1098303025@st98.wtuc.edu.tw</v>
      </c>
      <c r="I21" s="10" t="s">
        <v>302</v>
      </c>
      <c r="J21" s="10" t="s">
        <v>419</v>
      </c>
      <c r="K21" s="10" t="s">
        <v>174</v>
      </c>
      <c r="L21" s="24"/>
      <c r="M21" s="24"/>
      <c r="N21" s="24"/>
      <c r="O21" s="24"/>
    </row>
    <row r="22" spans="1:15" ht="38.25">
      <c r="A22" s="58" t="s">
        <v>739</v>
      </c>
      <c r="B22" s="58">
        <v>7</v>
      </c>
      <c r="C22" s="50" t="s">
        <v>950</v>
      </c>
      <c r="D22" s="9" t="s">
        <v>976</v>
      </c>
      <c r="E22" s="51" t="s">
        <v>801</v>
      </c>
      <c r="F22" s="55" t="s">
        <v>169</v>
      </c>
      <c r="G22" s="59" t="s">
        <v>864</v>
      </c>
      <c r="H22" s="60" t="str">
        <f>HYPERLINK("mailto:1098204138@st98.wtuc.edu.tw","1098204138@st98.wtuc.edu.tw")</f>
        <v>1098204138@st98.wtuc.edu.tw</v>
      </c>
      <c r="I22" s="10" t="s">
        <v>372</v>
      </c>
      <c r="J22" s="10" t="s">
        <v>419</v>
      </c>
      <c r="K22" s="10" t="s">
        <v>594</v>
      </c>
      <c r="L22" s="24"/>
      <c r="M22" s="53" t="s">
        <v>344</v>
      </c>
      <c r="N22" s="24"/>
      <c r="O22" s="24"/>
    </row>
    <row r="23" spans="1:15" ht="51">
      <c r="A23" s="58" t="s">
        <v>709</v>
      </c>
      <c r="B23" s="58">
        <v>8</v>
      </c>
      <c r="C23" s="50" t="s">
        <v>232</v>
      </c>
      <c r="D23" s="9" t="s">
        <v>47</v>
      </c>
      <c r="E23" s="51" t="s">
        <v>14</v>
      </c>
      <c r="F23" s="55" t="s">
        <v>692</v>
      </c>
      <c r="G23" s="59" t="s">
        <v>572</v>
      </c>
      <c r="H23" s="60" t="str">
        <f>HYPERLINK("mailto:1098301032@st98.wtuc.edu.tw","1098301032@st98.wtuc.edu.tw")</f>
        <v>1098301032@st98.wtuc.edu.tw</v>
      </c>
      <c r="I23" s="10" t="s">
        <v>372</v>
      </c>
      <c r="J23" s="10" t="s">
        <v>419</v>
      </c>
      <c r="K23" s="10" t="s">
        <v>32</v>
      </c>
      <c r="L23" s="24"/>
      <c r="M23" s="24"/>
      <c r="N23" s="24"/>
      <c r="O23" s="24"/>
    </row>
    <row r="24" spans="1:15" ht="42.75">
      <c r="A24" s="58" t="s">
        <v>718</v>
      </c>
      <c r="B24" s="58">
        <v>9</v>
      </c>
      <c r="C24" s="50" t="s">
        <v>262</v>
      </c>
      <c r="D24" s="9" t="s">
        <v>85</v>
      </c>
      <c r="E24" s="51" t="s">
        <v>356</v>
      </c>
      <c r="F24" s="55" t="s">
        <v>244</v>
      </c>
      <c r="G24" s="59" t="s">
        <v>229</v>
      </c>
      <c r="H24" s="60" t="str">
        <f>HYPERLINK("mailto:1098300023@st98.wtuc.edu.tw","1098300023@st98.wtuc.edu.tw")</f>
        <v>1098300023@st98.wtuc.edu.tw</v>
      </c>
      <c r="I24" s="10" t="s">
        <v>733</v>
      </c>
      <c r="J24" s="8" t="s">
        <v>786</v>
      </c>
      <c r="K24" s="10" t="s">
        <v>848</v>
      </c>
      <c r="L24" s="15" t="s">
        <v>322</v>
      </c>
      <c r="M24" s="53" t="s">
        <v>803</v>
      </c>
      <c r="N24" s="24"/>
      <c r="O24" s="24"/>
    </row>
    <row r="25" spans="1:15" ht="42.75">
      <c r="A25" s="58" t="s">
        <v>722</v>
      </c>
      <c r="B25" s="58">
        <v>10</v>
      </c>
      <c r="C25" s="50" t="s">
        <v>824</v>
      </c>
      <c r="D25" s="9" t="s">
        <v>900</v>
      </c>
      <c r="E25" s="51" t="s">
        <v>748</v>
      </c>
      <c r="F25" s="55" t="s">
        <v>244</v>
      </c>
      <c r="G25" s="59" t="s">
        <v>863</v>
      </c>
      <c r="H25" s="60" t="str">
        <f>HYPERLINK("mailto:1098300042@st98.wtuc.edu.tw","1098300042@st98.wtuc.edu.tw")</f>
        <v>1098300042@st98.wtuc.edu.tw</v>
      </c>
      <c r="I25" s="10" t="s">
        <v>733</v>
      </c>
      <c r="J25" s="10" t="s">
        <v>602</v>
      </c>
      <c r="K25" s="10" t="s">
        <v>945</v>
      </c>
      <c r="L25" s="15" t="s">
        <v>754</v>
      </c>
      <c r="M25" s="53" t="s">
        <v>803</v>
      </c>
      <c r="N25" s="24" t="s">
        <v>627</v>
      </c>
      <c r="O25" s="24" t="s">
        <v>473</v>
      </c>
    </row>
    <row r="26" spans="1:15" ht="51">
      <c r="A26" s="58" t="s">
        <v>721</v>
      </c>
      <c r="B26" s="58">
        <v>11</v>
      </c>
      <c r="C26" s="50" t="s">
        <v>312</v>
      </c>
      <c r="D26" s="9" t="s">
        <v>457</v>
      </c>
      <c r="E26" s="51" t="s">
        <v>934</v>
      </c>
      <c r="F26" s="55" t="s">
        <v>692</v>
      </c>
      <c r="G26" s="59" t="s">
        <v>888</v>
      </c>
      <c r="H26" s="60" t="str">
        <f>HYPERLINK("mailto:1098301012@st98.wtuc.edu.tw","1098301012@st98.wtuc.edu.tw")</f>
        <v>1098301012@st98.wtuc.edu.tw</v>
      </c>
      <c r="I26" s="10" t="s">
        <v>302</v>
      </c>
      <c r="J26" s="10" t="s">
        <v>149</v>
      </c>
      <c r="K26" s="14" t="s">
        <v>592</v>
      </c>
      <c r="L26" s="24"/>
      <c r="M26" s="24"/>
      <c r="N26" s="24"/>
      <c r="O26" s="24"/>
    </row>
    <row r="27" spans="1:15" ht="38.25">
      <c r="A27" s="58" t="s">
        <v>717</v>
      </c>
      <c r="B27" s="58">
        <v>12</v>
      </c>
      <c r="C27" s="50" t="s">
        <v>371</v>
      </c>
      <c r="D27" s="9" t="s">
        <v>657</v>
      </c>
      <c r="E27" s="51" t="s">
        <v>449</v>
      </c>
      <c r="F27" s="55" t="s">
        <v>248</v>
      </c>
      <c r="G27" s="59" t="s">
        <v>367</v>
      </c>
      <c r="H27" s="60" t="str">
        <f>HYPERLINK("mailto:1098300070@st98.wtuc.edu.tw","1098300070@st98.wtuc.edu.tw")</f>
        <v>1098300070@st98.wtuc.edu.tw</v>
      </c>
      <c r="I27" s="10" t="s">
        <v>612</v>
      </c>
      <c r="J27" s="10" t="s">
        <v>571</v>
      </c>
      <c r="K27" s="10" t="s">
        <v>97</v>
      </c>
      <c r="L27" s="15" t="s">
        <v>15</v>
      </c>
      <c r="M27" s="24"/>
      <c r="N27" s="24" t="s">
        <v>720</v>
      </c>
      <c r="O27" s="24" t="s">
        <v>318</v>
      </c>
    </row>
    <row r="28" spans="1:15" ht="42.75">
      <c r="A28" s="58" t="s">
        <v>526</v>
      </c>
      <c r="B28" s="58">
        <v>13</v>
      </c>
      <c r="C28" s="50" t="s">
        <v>780</v>
      </c>
      <c r="D28" s="9" t="s">
        <v>425</v>
      </c>
      <c r="E28" s="51" t="s">
        <v>727</v>
      </c>
      <c r="F28" s="55" t="s">
        <v>542</v>
      </c>
      <c r="G28" s="59" t="s">
        <v>62</v>
      </c>
      <c r="H28" s="60" t="str">
        <f>HYPERLINK("mailto:1099213076@st99.wtuc.edu.tw","1099213076@st99.wtuc.edu.tw")</f>
        <v>1099213076@st99.wtuc.edu.tw</v>
      </c>
      <c r="I28" s="10" t="s">
        <v>733</v>
      </c>
      <c r="J28" s="8" t="s">
        <v>705</v>
      </c>
      <c r="K28" s="8" t="s">
        <v>668</v>
      </c>
      <c r="L28" s="61" t="s">
        <v>15</v>
      </c>
      <c r="M28" s="24"/>
      <c r="N28" s="24"/>
      <c r="O28" s="24"/>
    </row>
    <row r="29" spans="1:15" ht="38.25">
      <c r="A29" s="58" t="s">
        <v>702</v>
      </c>
      <c r="B29" s="58">
        <v>14</v>
      </c>
      <c r="C29" s="50" t="s">
        <v>488</v>
      </c>
      <c r="D29" s="9" t="s">
        <v>699</v>
      </c>
      <c r="E29" s="51" t="s">
        <v>211</v>
      </c>
      <c r="F29" s="55" t="s">
        <v>789</v>
      </c>
      <c r="G29" s="59" t="s">
        <v>915</v>
      </c>
      <c r="H29" s="60" t="str">
        <f>HYPERLINK("mailto:1098212005@st98.wtuc.edu.tw","1098212005@st98.wtuc.edu.tw")</f>
        <v>1098212005@st98.wtuc.edu.tw</v>
      </c>
      <c r="I29" s="10" t="s">
        <v>733</v>
      </c>
      <c r="J29" s="10" t="s">
        <v>624</v>
      </c>
      <c r="K29" s="8" t="s">
        <v>637</v>
      </c>
      <c r="L29" s="15" t="s">
        <v>15</v>
      </c>
      <c r="M29" s="24"/>
      <c r="N29" s="24"/>
      <c r="O29" s="24"/>
    </row>
    <row r="30" spans="1:15" ht="57">
      <c r="A30" s="58" t="s">
        <v>532</v>
      </c>
      <c r="B30" s="58">
        <v>15</v>
      </c>
      <c r="C30" s="50" t="s">
        <v>271</v>
      </c>
      <c r="D30" s="9" t="s">
        <v>355</v>
      </c>
      <c r="E30" s="51" t="s">
        <v>56</v>
      </c>
      <c r="F30" s="55" t="s">
        <v>842</v>
      </c>
      <c r="G30" s="59" t="s">
        <v>366</v>
      </c>
      <c r="H30" s="60" t="str">
        <f>HYPERLINK("mailto:1099212027@st99.wtuc.edu.tw","1099212027@st99.wtuc.edu.tw")</f>
        <v>1099212027@st99.wtuc.edu.tw</v>
      </c>
      <c r="I30" s="10" t="s">
        <v>556</v>
      </c>
      <c r="J30" s="8" t="s">
        <v>551</v>
      </c>
      <c r="K30" s="8" t="s">
        <v>485</v>
      </c>
      <c r="L30" s="15" t="s">
        <v>69</v>
      </c>
      <c r="M30" s="53" t="s">
        <v>344</v>
      </c>
      <c r="N30" s="62" t="s">
        <v>813</v>
      </c>
      <c r="O30" s="53" t="s">
        <v>21</v>
      </c>
    </row>
    <row r="31" spans="1:15" ht="25.5">
      <c r="A31" s="58" t="s">
        <v>546</v>
      </c>
      <c r="B31" s="58">
        <v>16</v>
      </c>
      <c r="C31" s="50" t="s">
        <v>511</v>
      </c>
      <c r="D31" s="9" t="s">
        <v>980</v>
      </c>
      <c r="E31" s="51" t="s">
        <v>20</v>
      </c>
      <c r="F31" s="55" t="s">
        <v>125</v>
      </c>
      <c r="G31" s="59" t="s">
        <v>906</v>
      </c>
      <c r="H31" s="60" t="str">
        <f>HYPERLINK("mailto:1098204162@st98.wtuc.edu.tw","1098204162@st98.wtuc.edu.tw")</f>
        <v>1098204162@st98.wtuc.edu.tw</v>
      </c>
      <c r="I31" s="10" t="s">
        <v>372</v>
      </c>
      <c r="J31" s="10" t="s">
        <v>701</v>
      </c>
      <c r="K31" s="10" t="s">
        <v>714</v>
      </c>
      <c r="L31" s="53"/>
      <c r="M31" s="24"/>
      <c r="N31" s="24"/>
      <c r="O31" s="24"/>
    </row>
    <row r="32" spans="1:15" ht="25.5">
      <c r="A32" s="58" t="s">
        <v>514</v>
      </c>
      <c r="B32" s="58">
        <v>17</v>
      </c>
      <c r="C32" s="50" t="s">
        <v>815</v>
      </c>
      <c r="D32" s="9" t="s">
        <v>783</v>
      </c>
      <c r="E32" s="51" t="s">
        <v>233</v>
      </c>
      <c r="F32" s="55" t="s">
        <v>617</v>
      </c>
      <c r="G32" s="59" t="s">
        <v>664</v>
      </c>
      <c r="H32" s="60" t="str">
        <f>HYPERLINK("mailto:1099202072@st99.wtuc.edu.tw","1099202072@st99.wtuc.edu.tw")</f>
        <v>1099202072@st99.wtuc.edu.tw</v>
      </c>
      <c r="I32" s="63" t="s">
        <v>359</v>
      </c>
      <c r="J32" s="63" t="s">
        <v>307</v>
      </c>
      <c r="K32" s="63" t="s">
        <v>903</v>
      </c>
      <c r="L32" s="64" t="s">
        <v>635</v>
      </c>
      <c r="M32" s="24"/>
      <c r="N32" s="24"/>
      <c r="O32" s="24"/>
    </row>
    <row r="33" spans="1:15" ht="38.25">
      <c r="A33" s="58" t="s">
        <v>605</v>
      </c>
      <c r="B33" s="58">
        <v>18</v>
      </c>
      <c r="C33" s="50" t="s">
        <v>964</v>
      </c>
      <c r="D33" s="9" t="s">
        <v>629</v>
      </c>
      <c r="E33" s="51" t="s">
        <v>849</v>
      </c>
      <c r="F33" s="55" t="s">
        <v>169</v>
      </c>
      <c r="G33" s="59" t="s">
        <v>799</v>
      </c>
      <c r="H33" s="60" t="str">
        <f>HYPERLINK("mailto:1099204139@st99.wtuc.edu.tw","1099204139@st99.wtuc.edu.tw")</f>
        <v>1099204139@st99.wtuc.edu.tw</v>
      </c>
      <c r="I33" s="63" t="s">
        <v>359</v>
      </c>
      <c r="J33" s="63" t="s">
        <v>304</v>
      </c>
      <c r="K33" s="40" t="s">
        <v>634</v>
      </c>
      <c r="L33" s="65" t="s">
        <v>844</v>
      </c>
      <c r="M33" s="24"/>
      <c r="N33" s="24"/>
      <c r="O33" s="24"/>
    </row>
    <row r="34" spans="1:15" ht="25.5">
      <c r="A34" s="58" t="s">
        <v>507</v>
      </c>
      <c r="B34" s="58">
        <v>19</v>
      </c>
      <c r="C34" s="58" t="s">
        <v>691</v>
      </c>
      <c r="D34" s="9" t="s">
        <v>305</v>
      </c>
      <c r="E34" s="51" t="s">
        <v>882</v>
      </c>
      <c r="F34" s="55" t="s">
        <v>248</v>
      </c>
      <c r="G34" s="59" t="s">
        <v>948</v>
      </c>
      <c r="H34" s="60" t="str">
        <f>HYPERLINK("mailto:1098300066@st98.wtuc.edu.tw","1098300066@st98.wtuc.edu.tw")</f>
        <v>1098300066@st98.wtuc.edu.tw</v>
      </c>
      <c r="I34" s="10" t="s">
        <v>302</v>
      </c>
      <c r="J34" s="10" t="s">
        <v>419</v>
      </c>
      <c r="K34" s="10" t="s">
        <v>31</v>
      </c>
      <c r="L34" s="24"/>
      <c r="M34" s="24"/>
      <c r="N34" s="24"/>
      <c r="O34" s="24"/>
    </row>
    <row r="35" spans="1:15" ht="25.5">
      <c r="A35" s="58" t="s">
        <v>566</v>
      </c>
      <c r="B35" s="58">
        <v>20</v>
      </c>
      <c r="C35" s="50" t="s">
        <v>185</v>
      </c>
      <c r="D35" s="9" t="s">
        <v>620</v>
      </c>
      <c r="E35" s="51" t="s">
        <v>586</v>
      </c>
      <c r="F35" s="55" t="s">
        <v>529</v>
      </c>
      <c r="G35" s="59" t="s">
        <v>159</v>
      </c>
      <c r="H35" s="60" t="str">
        <f>HYPERLINK("mailto:1098213062@st98.wtuc.edu.tw","1098213062@st98.wtuc.edu.tw")</f>
        <v>1098213062@st98.wtuc.edu.tw</v>
      </c>
      <c r="I35" s="10" t="s">
        <v>446</v>
      </c>
      <c r="J35" s="10" t="s">
        <v>583</v>
      </c>
      <c r="K35" s="10" t="s">
        <v>152</v>
      </c>
      <c r="L35" s="24"/>
      <c r="M35" s="24"/>
      <c r="N35" s="24"/>
      <c r="O35" s="24"/>
    </row>
    <row r="36" spans="1:15" ht="51">
      <c r="A36" s="58" t="s">
        <v>215</v>
      </c>
      <c r="B36" s="58">
        <v>21</v>
      </c>
      <c r="C36" s="50" t="s">
        <v>301</v>
      </c>
      <c r="D36" s="9" t="s">
        <v>503</v>
      </c>
      <c r="E36" s="51" t="s">
        <v>82</v>
      </c>
      <c r="F36" s="55" t="s">
        <v>245</v>
      </c>
      <c r="G36" s="59" t="s">
        <v>426</v>
      </c>
      <c r="H36" s="60" t="str">
        <f>HYPERLINK("mailto:1099202036@st99.wtuc.edu.tw","1099202036@st99.wtuc.edu.tw")</f>
        <v>1099202036@st99.wtuc.edu.tw</v>
      </c>
      <c r="I36" s="10" t="s">
        <v>372</v>
      </c>
      <c r="J36" s="10" t="s">
        <v>610</v>
      </c>
      <c r="K36" s="10" t="s">
        <v>78</v>
      </c>
      <c r="L36" s="15" t="s">
        <v>15</v>
      </c>
      <c r="M36" s="53" t="s">
        <v>538</v>
      </c>
      <c r="N36" s="24"/>
      <c r="O36" s="24"/>
    </row>
    <row r="37" spans="1:15" ht="16.5">
      <c r="A37" s="114" t="s">
        <v>695</v>
      </c>
      <c r="B37" s="112"/>
      <c r="C37" s="113"/>
      <c r="D37" s="15"/>
      <c r="E37" s="50"/>
      <c r="F37" s="50"/>
      <c r="G37" s="59"/>
      <c r="H37" s="51"/>
      <c r="I37" s="15"/>
      <c r="J37" s="30"/>
      <c r="K37" s="30"/>
      <c r="L37" s="15"/>
      <c r="M37" s="24"/>
      <c r="N37" s="24"/>
      <c r="O37" s="24"/>
    </row>
    <row r="38" spans="1:15" ht="38.25">
      <c r="A38" s="58" t="s">
        <v>277</v>
      </c>
      <c r="B38" s="58">
        <v>1</v>
      </c>
      <c r="C38" s="50" t="s">
        <v>960</v>
      </c>
      <c r="D38" s="9" t="s">
        <v>135</v>
      </c>
      <c r="E38" s="51" t="s">
        <v>851</v>
      </c>
      <c r="F38" s="55" t="s">
        <v>674</v>
      </c>
      <c r="G38" s="59" t="s">
        <v>513</v>
      </c>
      <c r="H38" s="60" t="str">
        <f>HYPERLINK("mailto:1099304008@st99.wtuc.edu.tw","1099304008@st99.wtuc.edu.tw")</f>
        <v>1099304008@st99.wtuc.edu.tw</v>
      </c>
      <c r="I38" s="15" t="s">
        <v>302</v>
      </c>
      <c r="J38" s="10" t="s">
        <v>734</v>
      </c>
      <c r="K38" s="10" t="s">
        <v>597</v>
      </c>
      <c r="L38" s="8"/>
      <c r="M38" s="24"/>
      <c r="N38" s="24" t="s">
        <v>208</v>
      </c>
      <c r="O38" s="66" t="s">
        <v>402</v>
      </c>
    </row>
    <row r="39" spans="1:15" ht="63.75">
      <c r="A39" s="58" t="s">
        <v>278</v>
      </c>
      <c r="B39" s="58">
        <v>2</v>
      </c>
      <c r="C39" s="50" t="s">
        <v>143</v>
      </c>
      <c r="D39" s="9" t="s">
        <v>236</v>
      </c>
      <c r="E39" s="51" t="s">
        <v>217</v>
      </c>
      <c r="F39" s="55" t="s">
        <v>692</v>
      </c>
      <c r="G39" s="59" t="s">
        <v>875</v>
      </c>
      <c r="H39" s="60" t="str">
        <f>HYPERLINK("mailto:1098301044@st98.wtuc.edu.tw","1098301044@st98.wtuc.edu.tw")</f>
        <v>1098301044@st98.wtuc.edu.tw</v>
      </c>
      <c r="I39" s="67" t="s">
        <v>302</v>
      </c>
      <c r="J39" s="10" t="s">
        <v>419</v>
      </c>
      <c r="K39" s="10" t="s">
        <v>32</v>
      </c>
      <c r="L39" s="8"/>
      <c r="M39" s="24"/>
      <c r="N39" s="24"/>
      <c r="O39" s="24"/>
    </row>
    <row r="40" spans="1:15" ht="51">
      <c r="A40" s="58" t="s">
        <v>280</v>
      </c>
      <c r="B40" s="58">
        <v>3</v>
      </c>
      <c r="C40" s="50" t="s">
        <v>222</v>
      </c>
      <c r="D40" s="9" t="s">
        <v>972</v>
      </c>
      <c r="E40" s="51" t="s">
        <v>570</v>
      </c>
      <c r="F40" s="55" t="s">
        <v>671</v>
      </c>
      <c r="G40" s="59" t="s">
        <v>196</v>
      </c>
      <c r="H40" s="60" t="str">
        <f>HYPERLINK("mailto:1098303053@st98.wtuc.edu.tw","1098303053@st98.wtuc.edu.tw")</f>
        <v>1098303053@st98.wtuc.edu.tw</v>
      </c>
      <c r="I40" s="15" t="s">
        <v>372</v>
      </c>
      <c r="J40" s="10" t="s">
        <v>419</v>
      </c>
      <c r="K40" s="10" t="s">
        <v>231</v>
      </c>
      <c r="L40" s="8"/>
      <c r="M40" s="24" t="s">
        <v>538</v>
      </c>
      <c r="N40" s="24"/>
      <c r="O40" s="24"/>
    </row>
    <row r="41" spans="1:15" ht="25.5">
      <c r="A41" s="58" t="s">
        <v>283</v>
      </c>
      <c r="B41" s="58">
        <v>4</v>
      </c>
      <c r="C41" s="50" t="s">
        <v>456</v>
      </c>
      <c r="D41" s="9" t="s">
        <v>757</v>
      </c>
      <c r="E41" s="51" t="s">
        <v>895</v>
      </c>
      <c r="F41" s="55" t="s">
        <v>671</v>
      </c>
      <c r="G41" s="59" t="s">
        <v>812</v>
      </c>
      <c r="H41" s="60" t="str">
        <f>HYPERLINK("mailto:1098303037@st98.wtuc.edu.tw","1098303037@st98.wtuc.edu.tw")</f>
        <v>1098303037@st98.wtuc.edu.tw</v>
      </c>
      <c r="I41" s="15" t="s">
        <v>302</v>
      </c>
      <c r="J41" s="10" t="s">
        <v>419</v>
      </c>
      <c r="K41" s="10" t="s">
        <v>3</v>
      </c>
      <c r="L41" s="8"/>
      <c r="M41" s="24"/>
      <c r="N41" s="24"/>
      <c r="O41" s="24"/>
    </row>
    <row r="42" spans="1:15" ht="16.5">
      <c r="A42" s="58" t="s">
        <v>284</v>
      </c>
      <c r="B42" s="58">
        <v>5</v>
      </c>
      <c r="C42" s="50" t="s">
        <v>119</v>
      </c>
      <c r="D42" s="9" t="s">
        <v>73</v>
      </c>
      <c r="E42" s="51" t="s">
        <v>827</v>
      </c>
      <c r="F42" s="55" t="s">
        <v>260</v>
      </c>
      <c r="G42" s="59" t="s">
        <v>954</v>
      </c>
      <c r="H42" s="60" t="str">
        <f>HYPERLINK("mailto:1097300007@st97.wtuc.edu.tw","1097300007@st97.wtuc.edu.tw")</f>
        <v>1097300007@st97.wtuc.edu.tw</v>
      </c>
      <c r="I42" s="15" t="s">
        <v>302</v>
      </c>
      <c r="J42" s="10" t="s">
        <v>419</v>
      </c>
      <c r="K42" s="10" t="s">
        <v>203</v>
      </c>
      <c r="L42" s="8"/>
      <c r="M42" s="24"/>
      <c r="N42" s="24"/>
      <c r="O42" s="24"/>
    </row>
    <row r="43" spans="1:15" ht="51">
      <c r="A43" s="58" t="s">
        <v>295</v>
      </c>
      <c r="B43" s="58">
        <v>6</v>
      </c>
      <c r="C43" s="50" t="s">
        <v>109</v>
      </c>
      <c r="D43" s="9" t="s">
        <v>579</v>
      </c>
      <c r="E43" s="51" t="s">
        <v>660</v>
      </c>
      <c r="F43" s="55" t="s">
        <v>244</v>
      </c>
      <c r="G43" s="59" t="s">
        <v>767</v>
      </c>
      <c r="H43" s="60" t="str">
        <f>HYPERLINK("mailto:1098300026@st98.wtuc.edu.tw","1098300026@st98.wtuc.edu.tw")</f>
        <v>1098300026@st98.wtuc.edu.tw</v>
      </c>
      <c r="I43" s="67" t="s">
        <v>302</v>
      </c>
      <c r="J43" s="10" t="s">
        <v>149</v>
      </c>
      <c r="K43" s="10" t="s">
        <v>558</v>
      </c>
      <c r="L43" s="8"/>
      <c r="M43" s="53" t="s">
        <v>538</v>
      </c>
      <c r="N43" s="24"/>
      <c r="O43" s="24"/>
    </row>
    <row r="44" spans="1:15" ht="38.25">
      <c r="A44" s="58" t="s">
        <v>300</v>
      </c>
      <c r="B44" s="58">
        <v>7</v>
      </c>
      <c r="C44" s="50" t="s">
        <v>370</v>
      </c>
      <c r="D44" s="9" t="s">
        <v>379</v>
      </c>
      <c r="E44" s="51" t="s">
        <v>28</v>
      </c>
      <c r="F44" s="55" t="s">
        <v>692</v>
      </c>
      <c r="G44" s="59" t="s">
        <v>547</v>
      </c>
      <c r="H44" s="60" t="str">
        <f>HYPERLINK("mailto:1098301054@st98.wtuc.edu.tw","1098301054@st98.wtuc.edu.tw")</f>
        <v>1098301054@st98.wtuc.edu.tw</v>
      </c>
      <c r="I44" s="15" t="s">
        <v>372</v>
      </c>
      <c r="J44" s="10" t="s">
        <v>149</v>
      </c>
      <c r="K44" s="10" t="s">
        <v>592</v>
      </c>
      <c r="L44" s="8"/>
      <c r="M44" s="53" t="s">
        <v>538</v>
      </c>
      <c r="N44" s="24"/>
      <c r="O44" s="24"/>
    </row>
    <row r="45" spans="1:15" ht="63.75">
      <c r="A45" s="58" t="s">
        <v>297</v>
      </c>
      <c r="B45" s="58">
        <v>8</v>
      </c>
      <c r="C45" s="50" t="s">
        <v>138</v>
      </c>
      <c r="D45" s="9" t="s">
        <v>937</v>
      </c>
      <c r="E45" s="51" t="s">
        <v>228</v>
      </c>
      <c r="F45" s="55" t="s">
        <v>692</v>
      </c>
      <c r="G45" s="59" t="s">
        <v>252</v>
      </c>
      <c r="H45" s="68" t="str">
        <f>HYPERLINK("mailto:1098301001@st98.wtuc.edu.tw","1098301001@st98.wtuc.edu.tw")</f>
        <v>1098301001@st98.wtuc.edu.tw</v>
      </c>
      <c r="I45" s="15" t="s">
        <v>302</v>
      </c>
      <c r="J45" s="10" t="s">
        <v>149</v>
      </c>
      <c r="K45" s="10" t="s">
        <v>201</v>
      </c>
      <c r="L45" s="8"/>
      <c r="M45" s="53" t="s">
        <v>659</v>
      </c>
      <c r="N45" s="8" t="s">
        <v>490</v>
      </c>
      <c r="O45" s="28"/>
    </row>
    <row r="46" spans="1:15" ht="63.75">
      <c r="A46" s="58" t="s">
        <v>298</v>
      </c>
      <c r="B46" s="58">
        <v>9</v>
      </c>
      <c r="C46" s="50" t="s">
        <v>854</v>
      </c>
      <c r="D46" s="9" t="s">
        <v>72</v>
      </c>
      <c r="E46" s="51" t="s">
        <v>418</v>
      </c>
      <c r="F46" s="55" t="s">
        <v>334</v>
      </c>
      <c r="G46" s="59" t="s">
        <v>697</v>
      </c>
      <c r="H46" s="60" t="str">
        <f>HYPERLINK("mailto:1098200128@st98.wtuc.edu.tw","1098200128@st98.wtuc.edu.tw")</f>
        <v>1098200128@st98.wtuc.edu.tw</v>
      </c>
      <c r="I46" s="15" t="s">
        <v>372</v>
      </c>
      <c r="J46" s="10" t="s">
        <v>333</v>
      </c>
      <c r="K46" s="8" t="s">
        <v>34</v>
      </c>
      <c r="L46" s="8" t="s">
        <v>635</v>
      </c>
      <c r="M46" s="53" t="s">
        <v>538</v>
      </c>
      <c r="N46" s="24"/>
      <c r="O46" s="24"/>
    </row>
    <row r="47" spans="1:15" ht="38.25">
      <c r="A47" s="58" t="s">
        <v>460</v>
      </c>
      <c r="B47" s="58">
        <v>10</v>
      </c>
      <c r="C47" s="50" t="s">
        <v>781</v>
      </c>
      <c r="D47" s="9" t="s">
        <v>952</v>
      </c>
      <c r="E47" s="51" t="s">
        <v>638</v>
      </c>
      <c r="F47" s="55" t="s">
        <v>241</v>
      </c>
      <c r="G47" s="59" t="s">
        <v>736</v>
      </c>
      <c r="H47" s="60" t="s">
        <v>880</v>
      </c>
      <c r="I47" s="15" t="s">
        <v>372</v>
      </c>
      <c r="J47" s="10" t="s">
        <v>383</v>
      </c>
      <c r="K47" s="10" t="s">
        <v>35</v>
      </c>
      <c r="L47" s="8" t="s">
        <v>635</v>
      </c>
      <c r="M47" s="24"/>
      <c r="N47" s="24"/>
      <c r="O47" s="24"/>
    </row>
    <row r="48" spans="1:15" ht="38.25">
      <c r="A48" s="58" t="s">
        <v>243</v>
      </c>
      <c r="B48" s="58">
        <v>11</v>
      </c>
      <c r="C48" s="50" t="s">
        <v>847</v>
      </c>
      <c r="D48" s="9" t="s">
        <v>176</v>
      </c>
      <c r="E48" s="51" t="s">
        <v>853</v>
      </c>
      <c r="F48" s="55" t="s">
        <v>244</v>
      </c>
      <c r="G48" s="59" t="s">
        <v>64</v>
      </c>
      <c r="H48" s="60" t="str">
        <f>HYPERLINK("mailto:1098300008@st98.wtuc.edu.tw","1098300008@st98.wtuc.edu.tw")</f>
        <v>1098300008@st98.wtuc.edu.tw</v>
      </c>
      <c r="I48" s="9" t="s">
        <v>372</v>
      </c>
      <c r="J48" s="10" t="s">
        <v>134</v>
      </c>
      <c r="K48" s="10" t="s">
        <v>201</v>
      </c>
      <c r="L48" s="8"/>
      <c r="M48" s="53" t="s">
        <v>538</v>
      </c>
      <c r="N48" s="24"/>
      <c r="O48" s="24"/>
    </row>
    <row r="49" spans="1:15" ht="38.25">
      <c r="A49" s="58" t="s">
        <v>242</v>
      </c>
      <c r="B49" s="58">
        <v>12</v>
      </c>
      <c r="C49" s="50" t="s">
        <v>285</v>
      </c>
      <c r="D49" s="9" t="s">
        <v>264</v>
      </c>
      <c r="E49" s="51" t="s">
        <v>175</v>
      </c>
      <c r="F49" s="55" t="s">
        <v>671</v>
      </c>
      <c r="G49" s="59" t="s">
        <v>487</v>
      </c>
      <c r="H49" s="60" t="str">
        <f>HYPERLINK("mailto:1098303039@st98.wtuc.edu.tw","1098303039@st98.wtuc.edu.tw")</f>
        <v>1098303039@st98.wtuc.edu.tw</v>
      </c>
      <c r="I49" s="30" t="s">
        <v>372</v>
      </c>
      <c r="J49" s="10" t="s">
        <v>149</v>
      </c>
      <c r="K49" s="10" t="s">
        <v>203</v>
      </c>
      <c r="L49" s="8"/>
      <c r="M49" s="24"/>
      <c r="N49" s="24"/>
      <c r="O49" s="24"/>
    </row>
    <row r="50" spans="1:15" ht="63.75">
      <c r="A50" s="58" t="s">
        <v>273</v>
      </c>
      <c r="B50" s="58">
        <v>13</v>
      </c>
      <c r="C50" s="50" t="s">
        <v>819</v>
      </c>
      <c r="D50" s="9" t="s">
        <v>521</v>
      </c>
      <c r="E50" s="58" t="s">
        <v>773</v>
      </c>
      <c r="F50" s="58" t="s">
        <v>381</v>
      </c>
      <c r="G50" s="59" t="s">
        <v>896</v>
      </c>
      <c r="H50" s="60" t="str">
        <f>HYPERLINK("mailto:1098200048@st98.wtuc.edu.tw","1098200048@st98.wtuc.edu.tw")</f>
        <v>1098200048@st98.wtuc.edu.tw</v>
      </c>
      <c r="I50" s="15" t="s">
        <v>359</v>
      </c>
      <c r="J50" s="10" t="s">
        <v>307</v>
      </c>
      <c r="K50" s="10" t="s">
        <v>34</v>
      </c>
      <c r="L50" s="8" t="s">
        <v>100</v>
      </c>
      <c r="M50" s="24"/>
      <c r="N50" s="24"/>
      <c r="O50" s="24"/>
    </row>
    <row r="51" spans="1:15" ht="16.5">
      <c r="A51" s="114" t="s">
        <v>128</v>
      </c>
      <c r="B51" s="112"/>
      <c r="C51" s="113"/>
      <c r="D51" s="15"/>
      <c r="E51" s="50"/>
      <c r="F51" s="50"/>
      <c r="G51" s="59"/>
      <c r="H51" s="51"/>
      <c r="I51" s="15"/>
      <c r="J51" s="30"/>
      <c r="K51" s="30"/>
      <c r="L51" s="15"/>
      <c r="M51" s="24"/>
      <c r="N51" s="24"/>
      <c r="O51" s="24"/>
    </row>
    <row r="52" spans="1:15" ht="25.5">
      <c r="A52" s="58" t="s">
        <v>979</v>
      </c>
      <c r="B52" s="58">
        <v>1</v>
      </c>
      <c r="C52" s="50" t="s">
        <v>76</v>
      </c>
      <c r="D52" s="9" t="s">
        <v>386</v>
      </c>
      <c r="E52" s="51" t="s">
        <v>96</v>
      </c>
      <c r="F52" s="55" t="s">
        <v>11</v>
      </c>
      <c r="G52" s="59" t="s">
        <v>403</v>
      </c>
      <c r="H52" s="60" t="str">
        <f>HYPERLINK("mailto:1098302007@st98.wtuc.edu.tw","1098302007@st98.wtuc.edu.tw")</f>
        <v>1098302007@st98.wtuc.edu.tw</v>
      </c>
      <c r="I52" s="15" t="s">
        <v>372</v>
      </c>
      <c r="J52" s="10" t="s">
        <v>458</v>
      </c>
      <c r="K52" s="10" t="s">
        <v>0</v>
      </c>
      <c r="L52" s="8"/>
      <c r="M52" s="53" t="s">
        <v>659</v>
      </c>
      <c r="N52" s="24" t="s">
        <v>552</v>
      </c>
      <c r="O52" s="24" t="s">
        <v>360</v>
      </c>
    </row>
    <row r="53" spans="1:15" ht="42.75">
      <c r="A53" s="58" t="s">
        <v>977</v>
      </c>
      <c r="B53" s="58">
        <v>2</v>
      </c>
      <c r="C53" s="50" t="s">
        <v>785</v>
      </c>
      <c r="D53" s="9" t="s">
        <v>447</v>
      </c>
      <c r="E53" s="51" t="s">
        <v>830</v>
      </c>
      <c r="F53" s="55" t="s">
        <v>479</v>
      </c>
      <c r="G53" s="59" t="s">
        <v>113</v>
      </c>
      <c r="H53" s="60" t="str">
        <f>HYPERLINK("mailto:1098300025@st98.wtuc.edu.tw","1098300025@st98.wtuc.edu.tw")</f>
        <v>1098300025@st98.wtuc.edu.tw</v>
      </c>
      <c r="I53" s="30" t="s">
        <v>302</v>
      </c>
      <c r="J53" s="10" t="s">
        <v>149</v>
      </c>
      <c r="K53" s="10" t="s">
        <v>845</v>
      </c>
      <c r="L53" s="8" t="s">
        <v>962</v>
      </c>
      <c r="M53" s="24"/>
      <c r="N53" s="24"/>
      <c r="O53" s="24"/>
    </row>
    <row r="54" spans="1:15" ht="42.75">
      <c r="A54" s="58" t="s">
        <v>970</v>
      </c>
      <c r="B54" s="58">
        <v>3</v>
      </c>
      <c r="C54" s="50" t="s">
        <v>625</v>
      </c>
      <c r="D54" s="9" t="s">
        <v>833</v>
      </c>
      <c r="E54" s="51" t="s">
        <v>947</v>
      </c>
      <c r="F54" s="55" t="s">
        <v>479</v>
      </c>
      <c r="G54" s="59" t="s">
        <v>787</v>
      </c>
      <c r="H54" s="60" t="str">
        <f>HYPERLINK("mailto:1098300017@st98.wtuc.edu.tw","1098300017@st98.wtuc.edu.tw")</f>
        <v>1098300017@st98.wtuc.edu.tw</v>
      </c>
      <c r="I54" s="15" t="s">
        <v>372</v>
      </c>
      <c r="J54" s="10" t="s">
        <v>149</v>
      </c>
      <c r="K54" s="10" t="s">
        <v>642</v>
      </c>
      <c r="L54" s="8" t="s">
        <v>194</v>
      </c>
      <c r="M54" s="24"/>
      <c r="N54" s="24"/>
      <c r="O54" s="24"/>
    </row>
    <row r="55" spans="1:15" ht="42.75">
      <c r="A55" s="58" t="s">
        <v>969</v>
      </c>
      <c r="B55" s="58">
        <v>4</v>
      </c>
      <c r="C55" s="50" t="s">
        <v>54</v>
      </c>
      <c r="D55" s="9" t="s">
        <v>898</v>
      </c>
      <c r="E55" s="51" t="s">
        <v>325</v>
      </c>
      <c r="F55" s="55" t="s">
        <v>913</v>
      </c>
      <c r="G55" s="59" t="s">
        <v>676</v>
      </c>
      <c r="H55" s="60" t="str">
        <f>HYPERLINK("mailto:1097303031@st97.wtuc.edu.tw","1097303031@st97.wtuc.edu.tw")</f>
        <v>1097303031@st97.wtuc.edu.tw</v>
      </c>
      <c r="I55" s="67" t="s">
        <v>733</v>
      </c>
      <c r="J55" s="10" t="s">
        <v>79</v>
      </c>
      <c r="K55" s="10" t="s">
        <v>349</v>
      </c>
      <c r="L55" s="8" t="s">
        <v>810</v>
      </c>
      <c r="M55" s="24"/>
      <c r="N55" s="24"/>
      <c r="O55" s="24"/>
    </row>
    <row r="56" spans="1:15" ht="42.75">
      <c r="A56" s="58" t="s">
        <v>967</v>
      </c>
      <c r="B56" s="58">
        <v>5</v>
      </c>
      <c r="C56" s="50" t="s">
        <v>121</v>
      </c>
      <c r="D56" s="9" t="s">
        <v>413</v>
      </c>
      <c r="E56" s="51" t="s">
        <v>292</v>
      </c>
      <c r="F56" s="55" t="s">
        <v>247</v>
      </c>
      <c r="G56" s="59" t="s">
        <v>468</v>
      </c>
      <c r="H56" s="60" t="str">
        <f>HYPERLINK("mailto:1099202071@st99.wtuc.edu.tw","1099202071@st99.wtuc.edu.tw")</f>
        <v>1099202071@st99.wtuc.edu.tw</v>
      </c>
      <c r="I56" s="30" t="s">
        <v>302</v>
      </c>
      <c r="J56" s="10" t="s">
        <v>149</v>
      </c>
      <c r="K56" s="10" t="s">
        <v>83</v>
      </c>
      <c r="L56" s="8" t="s">
        <v>965</v>
      </c>
      <c r="M56" s="24"/>
      <c r="N56" s="24"/>
      <c r="O56" s="24"/>
    </row>
    <row r="57" spans="1:15" ht="42.75">
      <c r="A57" s="58" t="s">
        <v>856</v>
      </c>
      <c r="B57" s="58">
        <v>6</v>
      </c>
      <c r="C57" s="50" t="s">
        <v>237</v>
      </c>
      <c r="D57" s="9" t="s">
        <v>467</v>
      </c>
      <c r="E57" s="51" t="s">
        <v>179</v>
      </c>
      <c r="F57" s="55" t="s">
        <v>671</v>
      </c>
      <c r="G57" s="59" t="s">
        <v>544</v>
      </c>
      <c r="H57" s="60" t="str">
        <f>HYPERLINK("mailto:1098303049@st98.wtuc.edu.tw","1098303049@st98.wtuc.edu.tw")</f>
        <v>1098303049@st98.wtuc.edu.tw</v>
      </c>
      <c r="I57" s="15" t="s">
        <v>372</v>
      </c>
      <c r="J57" s="10" t="s">
        <v>577</v>
      </c>
      <c r="K57" s="10" t="s">
        <v>540</v>
      </c>
      <c r="L57" s="8" t="s">
        <v>183</v>
      </c>
      <c r="M57" s="24"/>
      <c r="N57" s="24"/>
      <c r="O57" s="24"/>
    </row>
    <row r="58" spans="1:15" ht="42.75">
      <c r="A58" s="58" t="s">
        <v>859</v>
      </c>
      <c r="B58" s="58">
        <v>7</v>
      </c>
      <c r="C58" s="50" t="s">
        <v>131</v>
      </c>
      <c r="D58" s="9" t="s">
        <v>423</v>
      </c>
      <c r="E58" s="51" t="s">
        <v>156</v>
      </c>
      <c r="F58" s="55" t="s">
        <v>248</v>
      </c>
      <c r="G58" s="59" t="s">
        <v>373</v>
      </c>
      <c r="H58" s="60" t="str">
        <f>HYPERLINK("mailto:1098300102@st98.wtuc.edu.tw","1098300102@st98.wtuc.edu.tw")</f>
        <v>1098300102@st98.wtuc.edu.tw</v>
      </c>
      <c r="I58" s="67" t="s">
        <v>733</v>
      </c>
      <c r="J58" s="10" t="s">
        <v>79</v>
      </c>
      <c r="K58" s="10" t="s">
        <v>494</v>
      </c>
      <c r="L58" s="8" t="s">
        <v>806</v>
      </c>
      <c r="M58" s="24"/>
      <c r="N58" s="24"/>
      <c r="O58" s="24"/>
    </row>
    <row r="59" spans="1:15" ht="38.25">
      <c r="A59" s="58" t="s">
        <v>631</v>
      </c>
      <c r="B59" s="58">
        <v>8</v>
      </c>
      <c r="C59" s="50" t="s">
        <v>855</v>
      </c>
      <c r="D59" s="9" t="s">
        <v>432</v>
      </c>
      <c r="E59" s="51" t="s">
        <v>527</v>
      </c>
      <c r="F59" s="55" t="s">
        <v>168</v>
      </c>
      <c r="G59" s="59" t="s">
        <v>55</v>
      </c>
      <c r="H59" s="60" t="str">
        <f>HYPERLINK("mailto:1099204203@st99.wtuc.edu.tw","1099204203@st99.wtuc.edu.tw")</f>
        <v>1099204203@st99.wtuc.edu.tw</v>
      </c>
      <c r="I59" s="15" t="s">
        <v>733</v>
      </c>
      <c r="J59" s="8" t="s">
        <v>71</v>
      </c>
      <c r="K59" s="8" t="s">
        <v>848</v>
      </c>
      <c r="L59" s="8" t="s">
        <v>15</v>
      </c>
      <c r="M59" s="53" t="s">
        <v>803</v>
      </c>
      <c r="N59" s="69" t="s">
        <v>809</v>
      </c>
      <c r="O59" s="53" t="s">
        <v>848</v>
      </c>
    </row>
    <row r="60" spans="1:15" ht="51">
      <c r="A60" s="58" t="s">
        <v>589</v>
      </c>
      <c r="B60" s="58">
        <v>9</v>
      </c>
      <c r="C60" s="50" t="s">
        <v>352</v>
      </c>
      <c r="D60" s="9" t="s">
        <v>758</v>
      </c>
      <c r="E60" s="51" t="s">
        <v>978</v>
      </c>
      <c r="F60" s="55" t="s">
        <v>802</v>
      </c>
      <c r="G60" s="59" t="s">
        <v>218</v>
      </c>
      <c r="H60" s="60" t="str">
        <f>HYPERLINK("mailto:1099210005@st99.wtuc.edu.tw","1099210005@st99.wtuc.edu.tw")</f>
        <v>1099210005@st99.wtuc.edu.tw</v>
      </c>
      <c r="I60" s="15" t="s">
        <v>359</v>
      </c>
      <c r="J60" s="10" t="s">
        <v>807</v>
      </c>
      <c r="K60" s="10" t="s">
        <v>207</v>
      </c>
      <c r="L60" s="8" t="s">
        <v>635</v>
      </c>
      <c r="M60" s="24"/>
      <c r="N60" s="24"/>
      <c r="O60" s="24"/>
    </row>
    <row r="61" spans="1:15" ht="42.75">
      <c r="A61" s="58" t="s">
        <v>852</v>
      </c>
      <c r="B61" s="58">
        <v>10</v>
      </c>
      <c r="C61" s="50" t="s">
        <v>173</v>
      </c>
      <c r="D61" s="9" t="s">
        <v>632</v>
      </c>
      <c r="E61" s="51" t="s">
        <v>287</v>
      </c>
      <c r="F61" s="55" t="s">
        <v>476</v>
      </c>
      <c r="G61" s="59" t="s">
        <v>933</v>
      </c>
      <c r="H61" s="60" t="str">
        <f>HYPERLINK("mailto:1098300106@st98.wtuc.edu.tw","1098300106@st98.wtuc.edu.tw")</f>
        <v>1098300106@st98.wtuc.edu.tw</v>
      </c>
      <c r="I61" s="12" t="s">
        <v>302</v>
      </c>
      <c r="J61" s="10" t="s">
        <v>149</v>
      </c>
      <c r="K61" s="10" t="s">
        <v>647</v>
      </c>
      <c r="L61" s="8" t="s">
        <v>338</v>
      </c>
      <c r="M61" s="53" t="s">
        <v>803</v>
      </c>
      <c r="N61" s="62" t="s">
        <v>800</v>
      </c>
      <c r="O61" s="53" t="s">
        <v>193</v>
      </c>
    </row>
    <row r="62" spans="1:15" ht="42.75">
      <c r="A62" s="58" t="s">
        <v>870</v>
      </c>
      <c r="B62" s="58">
        <v>11</v>
      </c>
      <c r="C62" s="50" t="s">
        <v>607</v>
      </c>
      <c r="D62" s="9" t="s">
        <v>189</v>
      </c>
      <c r="E62" s="51" t="s">
        <v>826</v>
      </c>
      <c r="F62" s="55" t="s">
        <v>671</v>
      </c>
      <c r="G62" s="59" t="s">
        <v>110</v>
      </c>
      <c r="H62" s="60" t="str">
        <f>HYPERLINK("mailto:1098303017@st98.wtuc.edu.tw","1098303017@st98.wtuc.edu.tw")</f>
        <v>1098303017@st98.wtuc.edu.tw</v>
      </c>
      <c r="I62" s="15" t="s">
        <v>733</v>
      </c>
      <c r="J62" s="10" t="s">
        <v>79</v>
      </c>
      <c r="K62" s="10" t="s">
        <v>865</v>
      </c>
      <c r="L62" s="8" t="s">
        <v>272</v>
      </c>
      <c r="M62" s="24"/>
      <c r="N62" s="24"/>
      <c r="O62" s="24"/>
    </row>
    <row r="63" spans="1:15" ht="28.5">
      <c r="A63" s="58" t="s">
        <v>45</v>
      </c>
      <c r="B63" s="58">
        <v>12</v>
      </c>
      <c r="C63" s="50" t="s">
        <v>191</v>
      </c>
      <c r="D63" s="9" t="s">
        <v>68</v>
      </c>
      <c r="E63" s="51" t="s">
        <v>364</v>
      </c>
      <c r="F63" s="55" t="s">
        <v>375</v>
      </c>
      <c r="G63" s="59" t="s">
        <v>92</v>
      </c>
      <c r="H63" s="60" t="str">
        <f>HYPERLINK("mailto:1099200103@st99.wtuc.edu.tw","1099200103@st99.wtuc.edu.tw")</f>
        <v>1099200103@st99.wtuc.edu.tw</v>
      </c>
      <c r="I63" s="15" t="s">
        <v>372</v>
      </c>
      <c r="J63" s="10" t="s">
        <v>94</v>
      </c>
      <c r="K63" s="10" t="s">
        <v>805</v>
      </c>
      <c r="L63" s="8" t="s">
        <v>15</v>
      </c>
      <c r="M63" s="53" t="s">
        <v>538</v>
      </c>
      <c r="N63" s="24"/>
      <c r="O63" s="24"/>
    </row>
    <row r="64" spans="1:15" ht="42.75">
      <c r="A64" s="58" t="s">
        <v>876</v>
      </c>
      <c r="B64" s="58">
        <v>13</v>
      </c>
      <c r="C64" s="50" t="s">
        <v>184</v>
      </c>
      <c r="D64" s="9" t="s">
        <v>957</v>
      </c>
      <c r="E64" s="51" t="s">
        <v>270</v>
      </c>
      <c r="F64" s="55" t="s">
        <v>259</v>
      </c>
      <c r="G64" s="59" t="s">
        <v>225</v>
      </c>
      <c r="H64" s="60" t="str">
        <f>HYPERLINK("mailto:1097300110@st97.wtuc.edu.tw","1097300110@st97.wtuc.edu.tw")</f>
        <v>1097300110@st97.wtuc.edu.tw</v>
      </c>
      <c r="I64" s="30" t="s">
        <v>302</v>
      </c>
      <c r="J64" s="10" t="s">
        <v>149</v>
      </c>
      <c r="K64" s="10" t="s">
        <v>874</v>
      </c>
      <c r="L64" s="8" t="s">
        <v>411</v>
      </c>
      <c r="M64" s="24"/>
      <c r="N64" s="24"/>
      <c r="O64" s="24"/>
    </row>
    <row r="65" spans="1:15" ht="28.5">
      <c r="A65" s="58" t="s">
        <v>9</v>
      </c>
      <c r="B65" s="58">
        <v>14</v>
      </c>
      <c r="C65" s="50" t="s">
        <v>362</v>
      </c>
      <c r="D65" s="9" t="s">
        <v>27</v>
      </c>
      <c r="E65" s="51" t="s">
        <v>897</v>
      </c>
      <c r="F65" s="55" t="s">
        <v>158</v>
      </c>
      <c r="G65" s="59" t="s">
        <v>743</v>
      </c>
      <c r="H65" s="60" t="str">
        <f>HYPERLINK("mailto:1099209033@st99.wtuc.edu.tw","1099209033@st99.wtuc.edu.tw")</f>
        <v>1099209033@st99.wtuc.edu.tw</v>
      </c>
      <c r="I65" s="15" t="s">
        <v>497</v>
      </c>
      <c r="J65" s="10" t="s">
        <v>319</v>
      </c>
      <c r="K65" s="10" t="s">
        <v>533</v>
      </c>
      <c r="L65" s="8" t="s">
        <v>15</v>
      </c>
      <c r="M65" s="53" t="s">
        <v>803</v>
      </c>
      <c r="N65" s="24" t="s">
        <v>929</v>
      </c>
      <c r="O65" s="53" t="s">
        <v>848</v>
      </c>
    </row>
    <row r="66" spans="1:15" ht="16.5">
      <c r="A66" s="114" t="s">
        <v>693</v>
      </c>
      <c r="B66" s="112"/>
      <c r="C66" s="113"/>
      <c r="D66" s="15"/>
      <c r="E66" s="50"/>
      <c r="F66" s="50"/>
      <c r="G66" s="59"/>
      <c r="H66" s="51"/>
      <c r="I66" s="15"/>
      <c r="J66" s="30"/>
      <c r="K66" s="30"/>
      <c r="L66" s="15"/>
      <c r="M66" s="24"/>
      <c r="N66" s="24"/>
      <c r="O66" s="24"/>
    </row>
    <row r="67" spans="1:15" ht="38.25">
      <c r="A67" s="58" t="s">
        <v>590</v>
      </c>
      <c r="B67" s="58">
        <v>1</v>
      </c>
      <c r="C67" s="50" t="s">
        <v>105</v>
      </c>
      <c r="D67" s="9" t="s">
        <v>111</v>
      </c>
      <c r="E67" s="51" t="s">
        <v>199</v>
      </c>
      <c r="F67" s="55" t="s">
        <v>542</v>
      </c>
      <c r="G67" s="59" t="s">
        <v>817</v>
      </c>
      <c r="H67" s="60" t="s">
        <v>462</v>
      </c>
      <c r="I67" s="15"/>
      <c r="J67" s="10"/>
      <c r="K67" s="10"/>
      <c r="L67" s="8"/>
      <c r="M67" s="24"/>
      <c r="N67" s="24"/>
      <c r="O67" s="24"/>
    </row>
    <row r="68" spans="1:15" ht="38.25">
      <c r="A68" s="58" t="s">
        <v>921</v>
      </c>
      <c r="B68" s="58">
        <v>2</v>
      </c>
      <c r="C68" s="50" t="s">
        <v>469</v>
      </c>
      <c r="D68" s="9" t="s">
        <v>522</v>
      </c>
      <c r="E68" s="51"/>
      <c r="F68" s="55"/>
      <c r="G68" s="59"/>
      <c r="H68" s="60"/>
      <c r="I68" s="15"/>
      <c r="J68" s="10"/>
      <c r="K68" s="10"/>
      <c r="L68" s="8"/>
      <c r="M68" s="24"/>
      <c r="N68" s="24"/>
      <c r="O68" s="24"/>
    </row>
    <row r="69" spans="1:15" ht="51">
      <c r="A69" s="58" t="s">
        <v>593</v>
      </c>
      <c r="B69" s="58">
        <v>3</v>
      </c>
      <c r="C69" s="50" t="s">
        <v>441</v>
      </c>
      <c r="D69" s="9" t="s">
        <v>296</v>
      </c>
      <c r="E69" s="51" t="s">
        <v>257</v>
      </c>
      <c r="F69" s="55" t="s">
        <v>29</v>
      </c>
      <c r="G69" s="59" t="s">
        <v>832</v>
      </c>
      <c r="H69" s="60" t="str">
        <f>HYPERLINK("mailto:1097302027@st97.wtuc.edu.tw","1097302027@st97.wtuc.edu.tw")</f>
        <v>1097302027@st97.wtuc.edu.tw</v>
      </c>
      <c r="I69" s="15"/>
      <c r="J69" s="10"/>
      <c r="K69" s="10"/>
      <c r="L69" s="8"/>
      <c r="M69" s="24"/>
      <c r="N69" s="24"/>
      <c r="O69" s="24"/>
    </row>
    <row r="70" spans="1:15" ht="102">
      <c r="A70" s="58" t="s">
        <v>518</v>
      </c>
      <c r="B70" s="58">
        <v>4</v>
      </c>
      <c r="C70" s="50" t="s">
        <v>495</v>
      </c>
      <c r="D70" s="9" t="s">
        <v>24</v>
      </c>
      <c r="E70" s="51" t="s">
        <v>775</v>
      </c>
      <c r="F70" s="55" t="s">
        <v>376</v>
      </c>
      <c r="G70" s="59" t="s">
        <v>753</v>
      </c>
      <c r="H70" s="60" t="str">
        <f>HYPERLINK("mailto:1099200125@st99.wtuc.edu.tw","1099200125@st99.wtuc.edu.tw")</f>
        <v>1099200125@st99.wtuc.edu.tw</v>
      </c>
      <c r="I70" s="15"/>
      <c r="J70" s="10"/>
      <c r="K70" s="10"/>
      <c r="L70" s="8"/>
      <c r="M70" s="24"/>
      <c r="N70" s="24"/>
      <c r="O70" s="24"/>
    </row>
    <row r="71" spans="1:15" ht="89.25">
      <c r="A71" s="58" t="s">
        <v>516</v>
      </c>
      <c r="B71" s="58">
        <v>5</v>
      </c>
      <c r="C71" s="50" t="s">
        <v>377</v>
      </c>
      <c r="D71" s="9" t="s">
        <v>912</v>
      </c>
      <c r="E71" s="51" t="s">
        <v>430</v>
      </c>
      <c r="F71" s="55" t="s">
        <v>260</v>
      </c>
      <c r="G71" s="59" t="s">
        <v>93</v>
      </c>
      <c r="H71" s="60" t="str">
        <f>HYPERLINK("mailto:1097300029@st97.wtuc.edu.tw","1097300029@st97.wtuc.edu.tw")</f>
        <v>1097300029@st97.wtuc.edu.tw</v>
      </c>
      <c r="I71" s="15"/>
      <c r="J71" s="10"/>
      <c r="K71" s="10"/>
      <c r="L71" s="8"/>
      <c r="M71" s="24"/>
      <c r="N71" s="24"/>
      <c r="O71" s="24"/>
    </row>
    <row r="72" spans="1:15" ht="89.25">
      <c r="A72" s="58" t="s">
        <v>499</v>
      </c>
      <c r="B72" s="58">
        <v>6</v>
      </c>
      <c r="C72" s="50" t="s">
        <v>869</v>
      </c>
      <c r="D72" s="9" t="s">
        <v>681</v>
      </c>
      <c r="E72" s="51" t="s">
        <v>115</v>
      </c>
      <c r="F72" s="55" t="s">
        <v>793</v>
      </c>
      <c r="G72" s="59" t="s">
        <v>130</v>
      </c>
      <c r="H72" s="60" t="str">
        <f>HYPERLINK("mailto:1099201063@st99.wtuc.edu.tw","1099201063@st99.wtuc.edu.tw")</f>
        <v>1099201063@st99.wtuc.edu.tw</v>
      </c>
      <c r="I72" s="15"/>
      <c r="J72" s="10"/>
      <c r="K72" s="10"/>
      <c r="L72" s="8"/>
      <c r="M72" s="24"/>
      <c r="N72" s="24"/>
      <c r="O72" s="24"/>
    </row>
    <row r="73" spans="1:15" ht="89.25">
      <c r="A73" s="58" t="s">
        <v>498</v>
      </c>
      <c r="B73" s="58">
        <v>7</v>
      </c>
      <c r="C73" s="50" t="s">
        <v>70</v>
      </c>
      <c r="D73" s="9" t="s">
        <v>477</v>
      </c>
      <c r="E73" s="51" t="s">
        <v>369</v>
      </c>
      <c r="F73" s="55" t="s">
        <v>910</v>
      </c>
      <c r="G73" s="59" t="s">
        <v>12</v>
      </c>
      <c r="H73" s="60" t="str">
        <f>HYPERLINK("mailto:1097301049@st97.wtuc.edu.tw","1097301049@st97.wtuc.edu.tw")</f>
        <v>1097301049@st97.wtuc.edu.tw</v>
      </c>
      <c r="I73" s="15"/>
      <c r="J73" s="10"/>
      <c r="K73" s="10"/>
      <c r="L73" s="8"/>
      <c r="M73" s="24"/>
      <c r="N73" s="24"/>
      <c r="O73" s="24"/>
    </row>
    <row r="74" spans="1:15" ht="89.25">
      <c r="A74" s="58" t="s">
        <v>616</v>
      </c>
      <c r="B74" s="58">
        <v>8</v>
      </c>
      <c r="C74" s="50" t="s">
        <v>918</v>
      </c>
      <c r="D74" s="9" t="s">
        <v>744</v>
      </c>
      <c r="E74" s="51" t="s">
        <v>822</v>
      </c>
      <c r="F74" s="55" t="s">
        <v>247</v>
      </c>
      <c r="G74" s="59" t="s">
        <v>483</v>
      </c>
      <c r="H74" s="60" t="str">
        <f>HYPERLINK("mailto:1099202094@st99.wtuc.edu.tw","1099202094@st99.wtuc.edu.tw")</f>
        <v>1099202094@st99.wtuc.edu.tw</v>
      </c>
      <c r="I74" s="15"/>
      <c r="J74" s="10"/>
      <c r="K74" s="10"/>
      <c r="L74" s="8"/>
      <c r="M74" s="24"/>
      <c r="N74" s="24"/>
      <c r="O74" s="24"/>
    </row>
    <row r="75" spans="1:15" ht="89.25">
      <c r="A75" s="58" t="s">
        <v>618</v>
      </c>
      <c r="B75" s="58">
        <v>9</v>
      </c>
      <c r="C75" s="50" t="s">
        <v>478</v>
      </c>
      <c r="D75" s="9" t="s">
        <v>67</v>
      </c>
      <c r="E75" s="51" t="s">
        <v>394</v>
      </c>
      <c r="F75" s="55" t="s">
        <v>29</v>
      </c>
      <c r="G75" s="59" t="s">
        <v>707</v>
      </c>
      <c r="H75" s="60" t="str">
        <f>HYPERLINK("mailto:1097302003@st97.wtuc.edu.tw","1097302003@st97.wtuc.edu.tw")</f>
        <v>1097302003@st97.wtuc.edu.tw</v>
      </c>
      <c r="I75" s="15"/>
      <c r="J75" s="10"/>
      <c r="K75" s="10"/>
      <c r="L75" s="8"/>
      <c r="M75" s="24"/>
      <c r="N75" s="24"/>
      <c r="O75" s="24"/>
    </row>
    <row r="76" spans="1:15" ht="89.25">
      <c r="A76" s="58" t="s">
        <v>628</v>
      </c>
      <c r="B76" s="58">
        <v>10</v>
      </c>
      <c r="C76" s="50" t="s">
        <v>329</v>
      </c>
      <c r="D76" s="9" t="s">
        <v>872</v>
      </c>
      <c r="E76" s="51" t="s">
        <v>106</v>
      </c>
      <c r="F76" s="55" t="s">
        <v>241</v>
      </c>
      <c r="G76" s="59" t="s">
        <v>656</v>
      </c>
      <c r="H76" s="60" t="str">
        <f>HYPERLINK("mailto:1098203074@st98.wtuc.edu.tw","1098203074@st98.wtuc.edu.tw")</f>
        <v>1098203074@st98.wtuc.edu.tw</v>
      </c>
      <c r="I76" s="15"/>
      <c r="J76" s="10"/>
      <c r="K76" s="10"/>
      <c r="L76" s="8"/>
      <c r="M76" s="24"/>
      <c r="N76" s="24"/>
      <c r="O76" s="24"/>
    </row>
    <row r="77" spans="1:15" ht="102">
      <c r="A77" s="58" t="s">
        <v>599</v>
      </c>
      <c r="B77" s="58">
        <v>11</v>
      </c>
      <c r="C77" s="50" t="s">
        <v>891</v>
      </c>
      <c r="D77" s="9" t="s">
        <v>489</v>
      </c>
      <c r="E77" s="51" t="s">
        <v>153</v>
      </c>
      <c r="F77" s="55" t="s">
        <v>726</v>
      </c>
      <c r="G77" s="59" t="s">
        <v>137</v>
      </c>
      <c r="H77" s="60" t="str">
        <f>HYPERLINK("mailto:1097303010@st97.wtuc.edu.tw","1097303010@st97.wtuc.edu.tw")</f>
        <v>1097303010@st97.wtuc.edu.tw</v>
      </c>
      <c r="I77" s="15"/>
      <c r="J77" s="10"/>
      <c r="K77" s="10"/>
      <c r="L77" s="8"/>
      <c r="M77" s="24"/>
      <c r="N77" s="24"/>
      <c r="O77" s="24"/>
    </row>
    <row r="78" spans="1:15" ht="89.25">
      <c r="A78" s="58" t="s">
        <v>614</v>
      </c>
      <c r="B78" s="58">
        <v>12</v>
      </c>
      <c r="C78" s="50" t="s">
        <v>389</v>
      </c>
      <c r="D78" s="9" t="s">
        <v>443</v>
      </c>
      <c r="E78" s="50" t="s">
        <v>611</v>
      </c>
      <c r="F78" s="55" t="s">
        <v>122</v>
      </c>
      <c r="G78" s="59" t="s">
        <v>129</v>
      </c>
      <c r="H78" s="60" t="str">
        <f>HYPERLINK("mailto:1098204018@st98.wtuc.edu.tw","1098204018@st98.wtuc.edu.tw")</f>
        <v>1098204018@st98.wtuc.edu.tw</v>
      </c>
      <c r="I78" s="15"/>
      <c r="J78" s="10"/>
      <c r="K78" s="10"/>
      <c r="L78" s="8"/>
      <c r="M78" s="24"/>
      <c r="N78" s="24"/>
      <c r="O78" s="24"/>
    </row>
    <row r="79" spans="1:15" ht="89.25">
      <c r="A79" s="58" t="s">
        <v>613</v>
      </c>
      <c r="B79" s="58">
        <v>13</v>
      </c>
      <c r="C79" s="50" t="s">
        <v>155</v>
      </c>
      <c r="D79" s="9" t="s">
        <v>10</v>
      </c>
      <c r="E79" s="51" t="s">
        <v>269</v>
      </c>
      <c r="F79" s="55" t="s">
        <v>704</v>
      </c>
      <c r="G79" s="59" t="s">
        <v>281</v>
      </c>
      <c r="H79" s="60" t="str">
        <f>HYPERLINK("mailto:1097304049@st97.wtuc.edu.tw","1097304049@st97.wtuc.edu.tw")</f>
        <v>1097304049@st97.wtuc.edu.tw</v>
      </c>
      <c r="I79" s="30"/>
      <c r="J79" s="10"/>
      <c r="K79" s="10"/>
      <c r="L79" s="8"/>
      <c r="M79" s="24"/>
      <c r="N79" s="24"/>
      <c r="O79" s="24"/>
    </row>
    <row r="80" spans="1:15" ht="27.75" customHeight="1">
      <c r="A80" s="70" t="s">
        <v>596</v>
      </c>
      <c r="B80" s="70">
        <v>14</v>
      </c>
      <c r="C80" s="71" t="s">
        <v>763</v>
      </c>
      <c r="D80" s="72"/>
      <c r="E80" s="51" t="s">
        <v>396</v>
      </c>
      <c r="F80" s="55" t="s">
        <v>282</v>
      </c>
      <c r="G80" s="59" t="s">
        <v>537</v>
      </c>
      <c r="H80" s="73" t="s">
        <v>286</v>
      </c>
      <c r="I80" s="15"/>
      <c r="J80" s="10"/>
      <c r="K80" s="10"/>
      <c r="L80" s="8"/>
      <c r="M80" s="24"/>
      <c r="N80" s="24"/>
      <c r="O80" s="24"/>
    </row>
    <row r="81" spans="1:15" ht="27.75" customHeight="1">
      <c r="A81" s="58" t="s">
        <v>575</v>
      </c>
      <c r="B81" s="58">
        <v>15</v>
      </c>
      <c r="C81" s="50" t="s">
        <v>667</v>
      </c>
      <c r="D81" s="22" t="s">
        <v>730</v>
      </c>
      <c r="E81" s="74" t="s">
        <v>578</v>
      </c>
      <c r="F81" s="55" t="s">
        <v>240</v>
      </c>
      <c r="G81" s="59" t="s">
        <v>317</v>
      </c>
      <c r="H81" s="60" t="str">
        <f>HYPERLINK("mailto:1098203034@st98.wtuc.edu.tw","1098203034@st98.wtuc.edu.tw")</f>
        <v>1098203034@st98.wtuc.edu.tw</v>
      </c>
      <c r="I81" s="15"/>
      <c r="J81" s="10"/>
      <c r="K81" s="10"/>
      <c r="L81" s="8"/>
      <c r="M81" s="24"/>
      <c r="N81" s="24"/>
      <c r="O81" s="24"/>
    </row>
    <row r="82" spans="1:15" ht="51">
      <c r="A82" s="58" t="s">
        <v>573</v>
      </c>
      <c r="B82" s="58">
        <v>16</v>
      </c>
      <c r="C82" s="50" t="s">
        <v>663</v>
      </c>
      <c r="D82" s="9" t="s">
        <v>142</v>
      </c>
      <c r="E82" s="51" t="s">
        <v>615</v>
      </c>
      <c r="F82" s="55" t="s">
        <v>248</v>
      </c>
      <c r="G82" s="59" t="s">
        <v>429</v>
      </c>
      <c r="H82" s="60" t="str">
        <f>HYPERLINK("mailto:1098300082@st98.wtuc.edu.tw","1098300082@st98.wtuc.edu.tw")</f>
        <v>1098300082@st98.wtuc.edu.tw</v>
      </c>
      <c r="I82" s="15"/>
      <c r="J82" s="10"/>
      <c r="K82" s="10"/>
      <c r="L82" s="8"/>
      <c r="M82" s="24"/>
      <c r="N82" s="24"/>
      <c r="O82" s="24"/>
    </row>
    <row r="83" spans="1:15" ht="76.5">
      <c r="A83" s="58" t="s">
        <v>574</v>
      </c>
      <c r="B83" s="58">
        <v>17</v>
      </c>
      <c r="C83" s="50" t="s">
        <v>550</v>
      </c>
      <c r="D83" s="9" t="s">
        <v>867</v>
      </c>
      <c r="E83" s="51" t="s">
        <v>258</v>
      </c>
      <c r="F83" s="55" t="s">
        <v>266</v>
      </c>
      <c r="G83" s="59" t="s">
        <v>814</v>
      </c>
      <c r="H83" s="60" t="str">
        <f>HYPERLINK("mailto:1098205084@st98.wtuc.edu.tw","1098205084@st98.wtuc.edu.tw")</f>
        <v>1098205084@st98.wtuc.edu.tw</v>
      </c>
      <c r="I83" s="15"/>
      <c r="J83" s="10"/>
      <c r="K83" s="10"/>
      <c r="L83" s="8"/>
      <c r="M83" s="24"/>
      <c r="N83" s="24"/>
      <c r="O83" s="24"/>
    </row>
    <row r="84" spans="1:15" ht="38.25">
      <c r="A84" s="58" t="s">
        <v>564</v>
      </c>
      <c r="B84" s="58">
        <v>18</v>
      </c>
      <c r="C84" s="50" t="s">
        <v>829</v>
      </c>
      <c r="D84" s="9" t="s">
        <v>238</v>
      </c>
      <c r="E84" s="51" t="s">
        <v>98</v>
      </c>
      <c r="F84" s="55" t="s">
        <v>158</v>
      </c>
      <c r="G84" s="59" t="s">
        <v>759</v>
      </c>
      <c r="H84" s="60" t="str">
        <f>HYPERLINK("mailto:1099209041@st99.wtuc.edu.tw","1099209041@st99.wtuc.edu.tw")</f>
        <v>1099209041@st99.wtuc.edu.tw</v>
      </c>
      <c r="I84" s="15"/>
      <c r="J84" s="10"/>
      <c r="K84" s="10"/>
      <c r="L84" s="8"/>
      <c r="M84" s="24"/>
      <c r="N84" s="24"/>
      <c r="O84" s="24"/>
    </row>
    <row r="85" spans="1:15" ht="89.25">
      <c r="A85" s="58" t="s">
        <v>562</v>
      </c>
      <c r="B85" s="58">
        <v>19</v>
      </c>
      <c r="C85" s="50" t="s">
        <v>585</v>
      </c>
      <c r="D85" s="9" t="s">
        <v>415</v>
      </c>
      <c r="E85" s="51" t="s">
        <v>825</v>
      </c>
      <c r="F85" s="55" t="s">
        <v>838</v>
      </c>
      <c r="G85" s="59" t="s">
        <v>662</v>
      </c>
      <c r="H85" s="60" t="str">
        <f>HYPERLINK("mailto:1098208094@st98.wtuc.edu.tw","1098208094@st98.wtuc.edu.tw")</f>
        <v>1098208094@st98.wtuc.edu.tw</v>
      </c>
      <c r="I85" s="15"/>
      <c r="J85" s="10"/>
      <c r="K85" s="10"/>
      <c r="L85" s="8"/>
      <c r="M85" s="24"/>
      <c r="N85" s="24"/>
      <c r="O85" s="24"/>
    </row>
    <row r="86" spans="1:15" ht="63.75">
      <c r="A86" s="58" t="s">
        <v>561</v>
      </c>
      <c r="B86" s="58">
        <v>20</v>
      </c>
      <c r="C86" s="50" t="s">
        <v>963</v>
      </c>
      <c r="D86" s="9" t="s">
        <v>451</v>
      </c>
      <c r="E86" s="50"/>
      <c r="F86" s="55"/>
      <c r="G86" s="59"/>
      <c r="H86" s="60"/>
      <c r="I86" s="15"/>
      <c r="J86" s="10"/>
      <c r="K86" s="10"/>
      <c r="L86" s="8"/>
      <c r="M86" s="24"/>
      <c r="N86" s="24"/>
      <c r="O86" s="24"/>
    </row>
    <row r="87" spans="1:15" ht="76.5">
      <c r="A87" s="58" t="s">
        <v>560</v>
      </c>
      <c r="B87" s="58">
        <v>21</v>
      </c>
      <c r="C87" s="50" t="s">
        <v>535</v>
      </c>
      <c r="D87" s="9" t="s">
        <v>930</v>
      </c>
      <c r="E87" s="51" t="s">
        <v>216</v>
      </c>
      <c r="F87" s="55" t="s">
        <v>145</v>
      </c>
      <c r="G87" s="59" t="s">
        <v>907</v>
      </c>
      <c r="H87" s="60" t="str">
        <f>HYPERLINK("mailto:1098209038@st98.wtuc.edu.tw","1098209038@st98.wtuc.edu.tw")</f>
        <v>1098209038@st98.wtuc.edu.tw</v>
      </c>
      <c r="I87" s="15"/>
      <c r="J87" s="10"/>
      <c r="K87" s="10"/>
      <c r="L87" s="8"/>
      <c r="M87" s="24"/>
      <c r="N87" s="24"/>
      <c r="O87" s="24"/>
    </row>
    <row r="88" spans="1:15" ht="89.25">
      <c r="A88" s="58" t="s">
        <v>440</v>
      </c>
      <c r="B88" s="58">
        <v>22</v>
      </c>
      <c r="C88" s="50" t="s">
        <v>99</v>
      </c>
      <c r="D88" s="9" t="s">
        <v>188</v>
      </c>
      <c r="E88" s="51" t="s">
        <v>132</v>
      </c>
      <c r="F88" s="55" t="s">
        <v>29</v>
      </c>
      <c r="G88" s="59" t="s">
        <v>737</v>
      </c>
      <c r="H88" s="60" t="str">
        <f>HYPERLINK("mailto:1097302001@st97.wtuc.edu.tw","1097302001@st97.wtuc.edu.tw")</f>
        <v>1097302001@st97.wtuc.edu.tw</v>
      </c>
      <c r="I88" s="15" t="s">
        <v>299</v>
      </c>
      <c r="J88" s="10" t="s">
        <v>751</v>
      </c>
      <c r="K88" s="10" t="s">
        <v>645</v>
      </c>
      <c r="L88" s="8"/>
      <c r="M88" s="24"/>
      <c r="N88" s="24"/>
      <c r="O88" s="24"/>
    </row>
    <row r="89" spans="1:15" ht="51">
      <c r="A89" s="58" t="s">
        <v>439</v>
      </c>
      <c r="B89" s="58">
        <v>23</v>
      </c>
      <c r="C89" s="50" t="s">
        <v>974</v>
      </c>
      <c r="D89" s="9" t="s">
        <v>265</v>
      </c>
      <c r="E89" s="75" t="s">
        <v>81</v>
      </c>
      <c r="F89" s="76" t="s">
        <v>543</v>
      </c>
      <c r="G89" s="59" t="s">
        <v>920</v>
      </c>
      <c r="H89" s="77" t="str">
        <f>HYPERLINK("mailto:1098213045@st98.wtuc.edu.tw","1098213045@st98.wtuc.edu.tw")</f>
        <v>1098213045@st98.wtuc.edu.tw</v>
      </c>
      <c r="I89" s="78"/>
      <c r="J89" s="79"/>
      <c r="K89" s="79"/>
      <c r="L89" s="8"/>
      <c r="M89" s="24"/>
      <c r="N89" s="24"/>
      <c r="O89" s="24"/>
    </row>
    <row r="90" spans="1:15" ht="114.75">
      <c r="A90" s="58" t="s">
        <v>438</v>
      </c>
      <c r="B90" s="58">
        <v>24</v>
      </c>
      <c r="C90" s="50" t="s">
        <v>756</v>
      </c>
      <c r="D90" s="9" t="s">
        <v>187</v>
      </c>
      <c r="E90" s="51" t="s">
        <v>491</v>
      </c>
      <c r="F90" s="55" t="s">
        <v>802</v>
      </c>
      <c r="G90" s="59" t="s">
        <v>774</v>
      </c>
      <c r="H90" s="60" t="str">
        <f>HYPERLINK("mailto:1099210003@st99.wtuc.edu.tw","1099210003@st99.wtuc.edu.tw")</f>
        <v>1099210003@st99.wtuc.edu.tw</v>
      </c>
      <c r="I90" s="15"/>
      <c r="J90" s="10"/>
      <c r="K90" s="10"/>
      <c r="L90" s="8"/>
      <c r="M90" s="24"/>
      <c r="N90" s="24"/>
      <c r="O90" s="24"/>
    </row>
    <row r="91" spans="1:15" ht="63.75">
      <c r="A91" s="58" t="s">
        <v>437</v>
      </c>
      <c r="B91" s="58">
        <v>25</v>
      </c>
      <c r="C91" s="50" t="s">
        <v>144</v>
      </c>
      <c r="D91" s="9" t="s">
        <v>274</v>
      </c>
      <c r="E91" s="51" t="s">
        <v>608</v>
      </c>
      <c r="F91" s="55" t="s">
        <v>841</v>
      </c>
      <c r="G91" s="59" t="s">
        <v>760</v>
      </c>
      <c r="H91" s="60" t="str">
        <f>HYPERLINK("mailto:1097201063@st97.wtuc.edu.tw","1097201063@st97.wtuc.edu.tw")</f>
        <v>1097201063@st97.wtuc.edu.tw</v>
      </c>
      <c r="I91" s="30"/>
      <c r="J91" s="10"/>
      <c r="K91" s="10"/>
      <c r="L91" s="8"/>
      <c r="M91" s="24"/>
      <c r="N91" s="24"/>
      <c r="O91" s="24"/>
    </row>
    <row r="92" spans="1:15" ht="102">
      <c r="A92" s="58" t="s">
        <v>435</v>
      </c>
      <c r="B92" s="58">
        <v>26</v>
      </c>
      <c r="C92" s="50" t="s">
        <v>452</v>
      </c>
      <c r="D92" s="9" t="s">
        <v>347</v>
      </c>
      <c r="E92" s="51" t="s">
        <v>124</v>
      </c>
      <c r="F92" s="55" t="s">
        <v>842</v>
      </c>
      <c r="G92" s="59" t="s">
        <v>936</v>
      </c>
      <c r="H92" s="60" t="str">
        <f>HYPERLINK("mailto:1099212028@st99.wtuc.edu.tw","1099212028@st99.wtuc.edu.tw")</f>
        <v>1099212028@st99.wtuc.edu.tw</v>
      </c>
      <c r="I92" s="15"/>
      <c r="J92" s="10"/>
      <c r="K92" s="10"/>
      <c r="L92" s="8"/>
      <c r="M92" s="24"/>
      <c r="N92" s="24"/>
      <c r="O92" s="24"/>
    </row>
    <row r="93" spans="1:15" ht="76.5">
      <c r="A93" s="58" t="s">
        <v>434</v>
      </c>
      <c r="B93" s="58">
        <v>27</v>
      </c>
      <c r="C93" s="50" t="s">
        <v>510</v>
      </c>
      <c r="D93" s="9" t="s">
        <v>324</v>
      </c>
      <c r="E93" s="51" t="s">
        <v>633</v>
      </c>
      <c r="F93" s="55" t="s">
        <v>145</v>
      </c>
      <c r="G93" s="59" t="s">
        <v>766</v>
      </c>
      <c r="H93" s="60" t="str">
        <f>HYPERLINK("mailto:1098209050@st98.wtuc.edu.tw","1098209050@st98.wtuc.edu.tw")</f>
        <v>1098209050@st98.wtuc.edu.tw</v>
      </c>
      <c r="I93" s="15" t="s">
        <v>372</v>
      </c>
      <c r="J93" s="10" t="s">
        <v>700</v>
      </c>
      <c r="K93" s="10" t="s">
        <v>30</v>
      </c>
      <c r="L93" s="8"/>
      <c r="M93" s="53" t="s">
        <v>719</v>
      </c>
      <c r="N93" s="24" t="s">
        <v>409</v>
      </c>
      <c r="O93" s="53" t="s">
        <v>406</v>
      </c>
    </row>
    <row r="94" spans="1:15" ht="63.75">
      <c r="A94" s="58" t="s">
        <v>431</v>
      </c>
      <c r="B94" s="58">
        <v>28</v>
      </c>
      <c r="C94" s="58" t="s">
        <v>463</v>
      </c>
      <c r="D94" s="9" t="s">
        <v>348</v>
      </c>
      <c r="E94" s="51" t="s">
        <v>57</v>
      </c>
      <c r="F94" s="55" t="s">
        <v>835</v>
      </c>
      <c r="G94" s="59" t="s">
        <v>182</v>
      </c>
      <c r="H94" s="60" t="str">
        <f>HYPERLINK("mailto:1097210001@st97.wtuc.edu.tw","1097210001@st97.wtuc.edu.tw")</f>
        <v>1097210001@st97.wtuc.edu.tw</v>
      </c>
      <c r="I94" s="15" t="s">
        <v>359</v>
      </c>
      <c r="J94" s="10" t="s">
        <v>622</v>
      </c>
      <c r="K94" s="10" t="s">
        <v>445</v>
      </c>
      <c r="L94" s="8"/>
      <c r="M94" s="24"/>
      <c r="N94" s="24"/>
      <c r="O94" s="24"/>
    </row>
    <row r="95" spans="1:15" ht="51">
      <c r="A95" s="58" t="s">
        <v>427</v>
      </c>
      <c r="B95" s="58">
        <v>29</v>
      </c>
      <c r="C95" s="50" t="s">
        <v>536</v>
      </c>
      <c r="D95" s="9" t="s">
        <v>568</v>
      </c>
      <c r="E95" s="51" t="s">
        <v>858</v>
      </c>
      <c r="F95" s="55" t="s">
        <v>210</v>
      </c>
      <c r="G95" s="59" t="s">
        <v>177</v>
      </c>
      <c r="H95" s="60" t="str">
        <f>HYPERLINK("mailto:1099300159@st99.wtuc.edu.tw","1099300159@st99.wtuc.edu.tw")</f>
        <v>1099300159@st99.wtuc.edu.tw</v>
      </c>
      <c r="I95" s="15" t="s">
        <v>359</v>
      </c>
      <c r="J95" s="10" t="s">
        <v>466</v>
      </c>
      <c r="K95" s="10" t="s">
        <v>777</v>
      </c>
      <c r="L95" s="8"/>
      <c r="M95" s="53" t="s">
        <v>889</v>
      </c>
      <c r="N95" s="24"/>
      <c r="O95" s="24"/>
    </row>
    <row r="96" spans="1:15" ht="51">
      <c r="A96" s="58" t="s">
        <v>428</v>
      </c>
      <c r="B96" s="58">
        <v>30</v>
      </c>
      <c r="C96" s="50" t="s">
        <v>321</v>
      </c>
      <c r="D96" s="9" t="s">
        <v>968</v>
      </c>
      <c r="E96" s="51" t="s">
        <v>84</v>
      </c>
      <c r="F96" s="55" t="s">
        <v>126</v>
      </c>
      <c r="G96" s="59" t="s">
        <v>567</v>
      </c>
      <c r="H96" s="60" t="str">
        <f>HYPERLINK("mailto:1098204064@st98.wtuc.edu.tw","1098204064@st98.wtuc.edu.tw")</f>
        <v>1098204064@st98.wtuc.edu.tw</v>
      </c>
      <c r="I96" s="15"/>
      <c r="J96" s="10"/>
      <c r="K96" s="10"/>
      <c r="L96" s="8"/>
      <c r="M96" s="24"/>
      <c r="N96" s="24"/>
      <c r="O96" s="24"/>
    </row>
    <row r="97" spans="1:15" ht="33">
      <c r="A97" s="70" t="s">
        <v>424</v>
      </c>
      <c r="B97" s="70">
        <v>31</v>
      </c>
      <c r="C97" s="71" t="s">
        <v>517</v>
      </c>
      <c r="D97" s="72"/>
      <c r="E97" s="80" t="s">
        <v>6</v>
      </c>
      <c r="F97" s="55" t="s">
        <v>802</v>
      </c>
      <c r="G97" s="59" t="s">
        <v>268</v>
      </c>
      <c r="H97" s="77" t="str">
        <f>HYPERLINK("mailto:1098210024@st98.wtuc.edu.tw","1098210024@st98.wtuc.edu.tw")</f>
        <v>1098210024@st98.wtuc.edu.tw</v>
      </c>
      <c r="I97" s="15"/>
      <c r="J97" s="10"/>
      <c r="K97" s="10"/>
      <c r="L97" s="8"/>
      <c r="M97" s="24"/>
      <c r="N97" s="24"/>
      <c r="O97" s="24"/>
    </row>
    <row r="98" spans="1:15" ht="27.75" customHeight="1">
      <c r="A98" s="58" t="s">
        <v>461</v>
      </c>
      <c r="B98" s="58">
        <v>32</v>
      </c>
      <c r="C98" s="50" t="s">
        <v>25</v>
      </c>
      <c r="D98" s="22" t="s">
        <v>698</v>
      </c>
      <c r="E98" s="80" t="s">
        <v>167</v>
      </c>
      <c r="F98" s="55" t="s">
        <v>710</v>
      </c>
      <c r="G98" s="59" t="s">
        <v>172</v>
      </c>
      <c r="H98" s="77" t="str">
        <f>HYPERLINK("mailto:1099301037@st99.wtuc.edu.tw","1099301037@st99.wtuc.edu.tw")</f>
        <v>1099301037@st99.wtuc.edu.tw</v>
      </c>
      <c r="I98" s="81" t="s">
        <v>359</v>
      </c>
      <c r="J98" s="82" t="s">
        <v>53</v>
      </c>
      <c r="K98" s="82" t="s">
        <v>475</v>
      </c>
      <c r="L98" s="83"/>
      <c r="M98" s="24"/>
      <c r="N98" s="24"/>
      <c r="O98" s="24"/>
    </row>
    <row r="99" spans="1:15" ht="27.75" customHeight="1">
      <c r="A99" s="84"/>
      <c r="B99" s="84"/>
      <c r="C99" s="85" t="s">
        <v>504</v>
      </c>
      <c r="D99" s="86"/>
      <c r="E99" s="84"/>
      <c r="F99" s="84"/>
      <c r="G99" s="84"/>
      <c r="H99" s="84"/>
      <c r="I99" s="84"/>
      <c r="J99" s="84"/>
      <c r="K99" s="84"/>
      <c r="L99" s="84"/>
      <c r="M99" s="46"/>
      <c r="N99" s="46"/>
      <c r="O99" s="46"/>
    </row>
    <row r="100" spans="3:12" ht="27.75" customHeight="1">
      <c r="C100" s="108" t="s">
        <v>224</v>
      </c>
      <c r="D100" s="109"/>
      <c r="E100" s="109"/>
      <c r="F100" s="109"/>
      <c r="G100" s="109"/>
      <c r="H100" s="109"/>
      <c r="I100" s="109"/>
      <c r="J100" s="109"/>
      <c r="K100" s="109"/>
      <c r="L100" s="109"/>
    </row>
    <row r="101" ht="27.75" customHeight="1">
      <c r="C101" s="87" t="s">
        <v>492</v>
      </c>
    </row>
    <row r="102" spans="3:12" ht="12.75">
      <c r="C102" s="110" t="s">
        <v>834</v>
      </c>
      <c r="D102" s="109"/>
      <c r="E102" s="109"/>
      <c r="F102" s="109"/>
      <c r="G102" s="109"/>
      <c r="H102" s="109"/>
      <c r="I102" s="109"/>
      <c r="J102" s="109"/>
      <c r="K102" s="109"/>
      <c r="L102" s="109"/>
    </row>
    <row r="103" ht="27.75" customHeight="1">
      <c r="C103" s="87" t="s">
        <v>601</v>
      </c>
    </row>
    <row r="104" ht="27.75" customHeight="1">
      <c r="C104" s="87" t="s">
        <v>549</v>
      </c>
    </row>
    <row r="105" ht="27.75" customHeight="1">
      <c r="C105" s="87" t="s">
        <v>450</v>
      </c>
    </row>
    <row r="106" ht="27.75" customHeight="1">
      <c r="C106" s="87" t="s">
        <v>649</v>
      </c>
    </row>
  </sheetData>
  <sheetProtection/>
  <mergeCells count="7">
    <mergeCell ref="C100:L100"/>
    <mergeCell ref="C102:L102"/>
    <mergeCell ref="A3:C3"/>
    <mergeCell ref="A15:C15"/>
    <mergeCell ref="A37:C37"/>
    <mergeCell ref="A51:C51"/>
    <mergeCell ref="A66:C6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wenzao</cp:lastModifiedBy>
  <dcterms:created xsi:type="dcterms:W3CDTF">2012-09-10T05:49:52Z</dcterms:created>
  <dcterms:modified xsi:type="dcterms:W3CDTF">2012-09-13T00:09:29Z</dcterms:modified>
  <cp:category/>
  <cp:version/>
  <cp:contentType/>
  <cp:contentStatus/>
</cp:coreProperties>
</file>