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10" windowHeight="5820" activeTab="5"/>
  </bookViews>
  <sheets>
    <sheet name="評鑑總排名" sheetId="1" r:id="rId1"/>
    <sheet name="評鑑總成績" sheetId="2" r:id="rId2"/>
    <sheet name="總評成績" sheetId="3" r:id="rId3"/>
    <sheet name="複評成績" sheetId="4" r:id="rId4"/>
    <sheet name="網頁成績" sheetId="5" r:id="rId5"/>
    <sheet name="初評成績" sheetId="6" r:id="rId6"/>
  </sheets>
  <definedNames>
    <definedName name="_xlnm.Print_Area" localSheetId="5">'初評成績'!$A$1:$K$96</definedName>
    <definedName name="_xlnm.Print_Area" localSheetId="1">'評鑑總成績'!$A$1:$P$102</definedName>
    <definedName name="_xlnm.Print_Area" localSheetId="0">'評鑑總排名'!$A$1:$P$97</definedName>
    <definedName name="_xlnm.Print_Area" localSheetId="4">'網頁成績'!$A$1:$F$97</definedName>
    <definedName name="_xlnm.Print_Area" localSheetId="3">'複評成績'!$A$1:$M$96</definedName>
    <definedName name="_xlnm.Print_Titles" localSheetId="5">'初評成績'!$1:$2</definedName>
    <definedName name="_xlnm.Print_Titles" localSheetId="1">'評鑑總成績'!$1:$2</definedName>
    <definedName name="_xlnm.Print_Titles" localSheetId="0">'評鑑總排名'!$1:$2</definedName>
    <definedName name="_xlnm.Print_Titles" localSheetId="4">'網頁成績'!$1:$2</definedName>
    <definedName name="_xlnm.Print_Titles" localSheetId="3">'複評成績'!$1:$2</definedName>
  </definedNames>
  <calcPr fullCalcOnLoad="1"/>
</workbook>
</file>

<file path=xl/sharedStrings.xml><?xml version="1.0" encoding="utf-8"?>
<sst xmlns="http://schemas.openxmlformats.org/spreadsheetml/2006/main" count="1791" uniqueCount="1120">
  <si>
    <t>社團名稱</t>
  </si>
  <si>
    <t>國樂社</t>
  </si>
  <si>
    <t>古箏社</t>
  </si>
  <si>
    <t>民謠吉他社</t>
  </si>
  <si>
    <t>古典吉他社</t>
  </si>
  <si>
    <t>西洋長笛社</t>
  </si>
  <si>
    <t>合唱團</t>
  </si>
  <si>
    <t>手工藝社</t>
  </si>
  <si>
    <t>黏土造型社</t>
  </si>
  <si>
    <t>基督教團契</t>
  </si>
  <si>
    <t>大眾傳播社</t>
  </si>
  <si>
    <t>踏青社</t>
  </si>
  <si>
    <t>童軍團</t>
  </si>
  <si>
    <t>國際禮儀社</t>
  </si>
  <si>
    <t>健康美食社</t>
  </si>
  <si>
    <t>動物保護社</t>
  </si>
  <si>
    <t>桌球社</t>
  </si>
  <si>
    <t>排球社</t>
  </si>
  <si>
    <t>優質學生服務會</t>
  </si>
  <si>
    <t>校刊編輯委員會</t>
  </si>
  <si>
    <t>遲交扣分</t>
  </si>
  <si>
    <t>甲</t>
  </si>
  <si>
    <t>手語社</t>
  </si>
  <si>
    <t>山地服務社</t>
  </si>
  <si>
    <t>學生議會</t>
  </si>
  <si>
    <t>社團數量</t>
  </si>
  <si>
    <t>A005</t>
  </si>
  <si>
    <t>電腦研習社</t>
  </si>
  <si>
    <t>A006</t>
  </si>
  <si>
    <t>A009</t>
  </si>
  <si>
    <t>A010</t>
  </si>
  <si>
    <t>A014Y</t>
  </si>
  <si>
    <t>經濟商管學生會</t>
  </si>
  <si>
    <t>B001</t>
  </si>
  <si>
    <t>B002</t>
  </si>
  <si>
    <t>藝術舞坊</t>
  </si>
  <si>
    <t>B003</t>
  </si>
  <si>
    <t>B004</t>
  </si>
  <si>
    <t>B005</t>
  </si>
  <si>
    <t>B006</t>
  </si>
  <si>
    <t>B007</t>
  </si>
  <si>
    <t>B008</t>
  </si>
  <si>
    <t>B009</t>
  </si>
  <si>
    <t>B013</t>
  </si>
  <si>
    <t>B015</t>
  </si>
  <si>
    <t>B022</t>
  </si>
  <si>
    <t>B024</t>
  </si>
  <si>
    <t>C001</t>
  </si>
  <si>
    <t>C003</t>
  </si>
  <si>
    <t>C005</t>
  </si>
  <si>
    <t>C008</t>
  </si>
  <si>
    <t>C009</t>
  </si>
  <si>
    <t>C010</t>
  </si>
  <si>
    <t>C012</t>
  </si>
  <si>
    <t>C017</t>
  </si>
  <si>
    <t>C016</t>
  </si>
  <si>
    <t>D001</t>
  </si>
  <si>
    <t>D003</t>
  </si>
  <si>
    <t>D006</t>
  </si>
  <si>
    <t>D012</t>
  </si>
  <si>
    <t>足球社</t>
  </si>
  <si>
    <t>D009</t>
  </si>
  <si>
    <t>E001</t>
  </si>
  <si>
    <t>學生聯合會</t>
  </si>
  <si>
    <t>E001A</t>
  </si>
  <si>
    <t>E002</t>
  </si>
  <si>
    <t>E003</t>
  </si>
  <si>
    <t>E0101</t>
  </si>
  <si>
    <t>宗輔義工團</t>
  </si>
  <si>
    <t>E1012</t>
  </si>
  <si>
    <t>E011</t>
  </si>
  <si>
    <t>炬光社</t>
  </si>
  <si>
    <t>E014</t>
  </si>
  <si>
    <t>綠色奇蹟服務會</t>
  </si>
  <si>
    <t>E015</t>
  </si>
  <si>
    <t>應華系學會</t>
  </si>
  <si>
    <t>丁</t>
  </si>
  <si>
    <t>丙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</si>
  <si>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</si>
  <si>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</si>
  <si>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</si>
  <si>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</si>
  <si>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</si>
  <si>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</si>
  <si>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</si>
  <si>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</si>
  <si>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C015</t>
  </si>
  <si>
    <t>D002</t>
  </si>
  <si>
    <t>壘球社</t>
  </si>
  <si>
    <t>D014Y</t>
  </si>
  <si>
    <t>勁爆舞研社</t>
  </si>
  <si>
    <t>D013</t>
  </si>
  <si>
    <t>競技啦啦隊</t>
  </si>
  <si>
    <t>E0041</t>
  </si>
  <si>
    <t>英文系大學部系學會</t>
  </si>
  <si>
    <t>E0042</t>
  </si>
  <si>
    <t>英文系專科部學會</t>
  </si>
  <si>
    <t>E0081</t>
  </si>
  <si>
    <t>日文系大學部系學會</t>
  </si>
  <si>
    <t>E0082</t>
  </si>
  <si>
    <t>日文系專科部學會</t>
  </si>
  <si>
    <t>E016</t>
  </si>
  <si>
    <t>生涯志工團</t>
  </si>
  <si>
    <t>E017</t>
  </si>
  <si>
    <t>外教系學會</t>
  </si>
  <si>
    <t>E018</t>
  </si>
  <si>
    <t>資管與傳播系學會</t>
  </si>
  <si>
    <t>舞台戲劇工作社</t>
  </si>
  <si>
    <t>英語表達社</t>
  </si>
  <si>
    <t>山野社</t>
  </si>
  <si>
    <t>世界舞蹈社</t>
  </si>
  <si>
    <t>原住民新生代</t>
  </si>
  <si>
    <t>C019</t>
  </si>
  <si>
    <t>康輔社</t>
  </si>
  <si>
    <t>D017Y</t>
  </si>
  <si>
    <t>法文系大學部系學會</t>
  </si>
  <si>
    <t>法文系專科部學會</t>
  </si>
  <si>
    <t>德文系大學部系學會</t>
  </si>
  <si>
    <t>德文系專科部學會</t>
  </si>
  <si>
    <t>西文系大學部系學會</t>
  </si>
  <si>
    <t>西文系專科部學會</t>
  </si>
  <si>
    <t>E0051</t>
  </si>
  <si>
    <t>E0052</t>
  </si>
  <si>
    <t>E0061</t>
  </si>
  <si>
    <t>E0062</t>
  </si>
  <si>
    <t>E0071</t>
  </si>
  <si>
    <t>E0072</t>
  </si>
  <si>
    <t>E019</t>
  </si>
  <si>
    <t>國際事務系學會</t>
  </si>
  <si>
    <t>天主教大專同學會</t>
  </si>
  <si>
    <t>E020</t>
  </si>
  <si>
    <t>星象命理研究社</t>
  </si>
  <si>
    <t>經濟貿易研習社</t>
  </si>
  <si>
    <t>A017Y</t>
  </si>
  <si>
    <t>英語辯論社</t>
  </si>
  <si>
    <t>國際標準舞蹈社</t>
  </si>
  <si>
    <t>動漫畫創作研究社</t>
  </si>
  <si>
    <t>電玩研究社</t>
  </si>
  <si>
    <t>B030</t>
  </si>
  <si>
    <t>魔術社</t>
  </si>
  <si>
    <t>B031</t>
  </si>
  <si>
    <t>熱門音樂社</t>
  </si>
  <si>
    <t>慈濟大專青年社</t>
  </si>
  <si>
    <t>C021Y</t>
  </si>
  <si>
    <t>基督教牧小羊社</t>
  </si>
  <si>
    <t>街頭舞蹈社</t>
  </si>
  <si>
    <t>D018</t>
  </si>
  <si>
    <t>羽球社</t>
  </si>
  <si>
    <t>E021</t>
  </si>
  <si>
    <t>傳播藝術系學會　</t>
  </si>
  <si>
    <t>E022</t>
  </si>
  <si>
    <t>國際企業系學會</t>
  </si>
  <si>
    <t>E023</t>
  </si>
  <si>
    <t>英文志工團</t>
  </si>
  <si>
    <t>E024</t>
  </si>
  <si>
    <t>翻譯系學會</t>
  </si>
  <si>
    <t>社團編碼</t>
  </si>
  <si>
    <t>C006</t>
  </si>
  <si>
    <r>
      <t>組織章程</t>
    </r>
    <r>
      <rPr>
        <b/>
        <sz val="10"/>
        <rFont val="Times New Roman"/>
        <family val="1"/>
      </rPr>
      <t>20%</t>
    </r>
  </si>
  <si>
    <r>
      <t>活動內容</t>
    </r>
    <r>
      <rPr>
        <b/>
        <sz val="10"/>
        <rFont val="Times New Roman"/>
        <family val="1"/>
      </rPr>
      <t>30%</t>
    </r>
  </si>
  <si>
    <r>
      <t>課程內容</t>
    </r>
    <r>
      <rPr>
        <b/>
        <sz val="10"/>
        <rFont val="Times New Roman"/>
        <family val="1"/>
      </rPr>
      <t>10%</t>
    </r>
  </si>
  <si>
    <r>
      <t>社團財物</t>
    </r>
    <r>
      <rPr>
        <b/>
        <sz val="10"/>
        <rFont val="Times New Roman"/>
        <family val="1"/>
      </rPr>
      <t>20%</t>
    </r>
  </si>
  <si>
    <r>
      <t>整體性</t>
    </r>
    <r>
      <rPr>
        <b/>
        <sz val="10"/>
        <rFont val="Times New Roman"/>
        <family val="1"/>
      </rPr>
      <t>15%</t>
    </r>
  </si>
  <si>
    <r>
      <t>網頁</t>
    </r>
    <r>
      <rPr>
        <b/>
        <sz val="10"/>
        <rFont val="Times New Roman"/>
        <family val="1"/>
      </rPr>
      <t>5%</t>
    </r>
  </si>
  <si>
    <t>總評成績</t>
  </si>
  <si>
    <t>A019Y</t>
  </si>
  <si>
    <t>B032Y</t>
  </si>
  <si>
    <t>四技國標社</t>
  </si>
  <si>
    <t>B033Y</t>
  </si>
  <si>
    <t>中東肚皮舞</t>
  </si>
  <si>
    <t>B034Y</t>
  </si>
  <si>
    <t>B036Y</t>
  </si>
  <si>
    <t>墨香社</t>
  </si>
  <si>
    <t>攝影社</t>
  </si>
  <si>
    <t>電影賞評社</t>
  </si>
  <si>
    <t>C004</t>
  </si>
  <si>
    <t>C032</t>
  </si>
  <si>
    <t>兒童服務社</t>
  </si>
  <si>
    <t>C024</t>
  </si>
  <si>
    <t>C027</t>
  </si>
  <si>
    <t>愛心服務社</t>
  </si>
  <si>
    <t>幸福福利社</t>
  </si>
  <si>
    <t>D004</t>
  </si>
  <si>
    <t>籃球社</t>
  </si>
  <si>
    <t>D020</t>
  </si>
  <si>
    <t>瑜珈社</t>
  </si>
  <si>
    <t>D021Y</t>
  </si>
  <si>
    <t>游泳社</t>
  </si>
  <si>
    <t>諮商與輔導志工團</t>
  </si>
  <si>
    <t>其他類社團(28)</t>
  </si>
  <si>
    <t>學術性社團(7)</t>
  </si>
  <si>
    <t>九十七學年度學生社團評鑑網頁評鑑成績一覽表</t>
  </si>
  <si>
    <t>九十七學年度學生社團資料評鑑複評成績一覽表</t>
  </si>
  <si>
    <t>體育/康樂性社團(13)</t>
  </si>
  <si>
    <t>C026Y</t>
  </si>
  <si>
    <t>蘭友會</t>
  </si>
  <si>
    <t>平均成績</t>
  </si>
  <si>
    <t>甲</t>
  </si>
  <si>
    <t>乙</t>
  </si>
  <si>
    <t>丁</t>
  </si>
  <si>
    <t>E0052</t>
  </si>
  <si>
    <t>優等</t>
  </si>
  <si>
    <t>複評總成績</t>
  </si>
  <si>
    <t>評鑑成績80%</t>
  </si>
  <si>
    <t>複評等級</t>
  </si>
  <si>
    <t>社團編碼</t>
  </si>
  <si>
    <t>社團名稱</t>
  </si>
  <si>
    <r>
      <t>組織章程</t>
    </r>
    <r>
      <rPr>
        <b/>
        <sz val="10"/>
        <rFont val="Times New Roman"/>
        <family val="1"/>
      </rPr>
      <t>20%</t>
    </r>
  </si>
  <si>
    <r>
      <t>活動內容</t>
    </r>
    <r>
      <rPr>
        <b/>
        <sz val="10"/>
        <rFont val="Times New Roman"/>
        <family val="1"/>
      </rPr>
      <t>30%</t>
    </r>
  </si>
  <si>
    <r>
      <t>課程內容</t>
    </r>
    <r>
      <rPr>
        <b/>
        <sz val="10"/>
        <rFont val="Times New Roman"/>
        <family val="1"/>
      </rPr>
      <t>10%</t>
    </r>
  </si>
  <si>
    <r>
      <t>社團財物</t>
    </r>
    <r>
      <rPr>
        <b/>
        <sz val="10"/>
        <rFont val="Times New Roman"/>
        <family val="1"/>
      </rPr>
      <t>20%</t>
    </r>
  </si>
  <si>
    <r>
      <t>整體性</t>
    </r>
    <r>
      <rPr>
        <b/>
        <sz val="10"/>
        <rFont val="Times New Roman"/>
        <family val="1"/>
      </rPr>
      <t>15%</t>
    </r>
  </si>
  <si>
    <r>
      <t>網頁</t>
    </r>
    <r>
      <rPr>
        <b/>
        <sz val="10"/>
        <rFont val="Times New Roman"/>
        <family val="1"/>
      </rPr>
      <t>5%</t>
    </r>
  </si>
  <si>
    <t>遲交扣分</t>
  </si>
  <si>
    <t>評鑑成績80%</t>
  </si>
  <si>
    <t>平時成績   20%</t>
  </si>
  <si>
    <t>複評總成績</t>
  </si>
  <si>
    <t>複評等級</t>
  </si>
  <si>
    <t>學術性社團(7)</t>
  </si>
  <si>
    <t>A005</t>
  </si>
  <si>
    <t>電腦研習社</t>
  </si>
  <si>
    <t>乙</t>
  </si>
  <si>
    <t>A006</t>
  </si>
  <si>
    <t>星象命理研究社</t>
  </si>
  <si>
    <t>丙</t>
  </si>
  <si>
    <t>A009</t>
  </si>
  <si>
    <t>英語表達社</t>
  </si>
  <si>
    <t>甲</t>
  </si>
  <si>
    <t>A010</t>
  </si>
  <si>
    <t>經濟貿易研習社</t>
  </si>
  <si>
    <t>A014Y</t>
  </si>
  <si>
    <t>經濟商管學生會</t>
  </si>
  <si>
    <t>A017Y</t>
  </si>
  <si>
    <t>英語辯論社</t>
  </si>
  <si>
    <t>A019Y</t>
  </si>
  <si>
    <t>B001</t>
  </si>
  <si>
    <t>世界舞蹈社</t>
  </si>
  <si>
    <t>B002</t>
  </si>
  <si>
    <t>進入總評</t>
  </si>
  <si>
    <t>B003</t>
  </si>
  <si>
    <t>國際標準舞蹈社</t>
  </si>
  <si>
    <t>B004</t>
  </si>
  <si>
    <t>國樂社</t>
  </si>
  <si>
    <t>B005</t>
  </si>
  <si>
    <t>古箏社</t>
  </si>
  <si>
    <t>B006</t>
  </si>
  <si>
    <t>民謠吉他社</t>
  </si>
  <si>
    <t>B007</t>
  </si>
  <si>
    <t>古典吉他社</t>
  </si>
  <si>
    <t>B008</t>
  </si>
  <si>
    <t>西洋長笛社</t>
  </si>
  <si>
    <t>B009</t>
  </si>
  <si>
    <t>合唱團</t>
  </si>
  <si>
    <t>B013</t>
  </si>
  <si>
    <t>手工藝社</t>
  </si>
  <si>
    <t>B015</t>
  </si>
  <si>
    <t>黏土造型社</t>
  </si>
  <si>
    <t>B022</t>
  </si>
  <si>
    <t>動漫畫創作研究社</t>
  </si>
  <si>
    <t>B024</t>
  </si>
  <si>
    <t>電玩研究社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</si>
  <si>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</si>
  <si>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</si>
  <si>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</si>
  <si>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</si>
  <si>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</si>
  <si>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</si>
  <si>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</si>
  <si>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</si>
  <si>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B030</t>
  </si>
  <si>
    <t>魔術社</t>
  </si>
  <si>
    <t>B031</t>
  </si>
  <si>
    <t>熱門音樂社</t>
  </si>
  <si>
    <t>B032Y</t>
  </si>
  <si>
    <t>四技國標社</t>
  </si>
  <si>
    <t>B033Y</t>
  </si>
  <si>
    <t>中東肚皮舞</t>
  </si>
  <si>
    <t>B034Y</t>
  </si>
  <si>
    <t>墨香社</t>
  </si>
  <si>
    <t>B036Y</t>
  </si>
  <si>
    <t>攝影社</t>
  </si>
  <si>
    <t>C001</t>
  </si>
  <si>
    <t>基督教團契</t>
  </si>
  <si>
    <t>C003</t>
  </si>
  <si>
    <t>舞台戲劇工作社</t>
  </si>
  <si>
    <t>C004</t>
  </si>
  <si>
    <t>電影賞評社</t>
  </si>
  <si>
    <t>C005</t>
  </si>
  <si>
    <t>大眾傳播社</t>
  </si>
  <si>
    <t>C006</t>
  </si>
  <si>
    <t>手語社</t>
  </si>
  <si>
    <t>C008</t>
  </si>
  <si>
    <t>踏青社</t>
  </si>
  <si>
    <t>C009</t>
  </si>
  <si>
    <t>童軍團</t>
  </si>
  <si>
    <t>C010</t>
  </si>
  <si>
    <t>國際禮儀社</t>
  </si>
  <si>
    <t>C012</t>
  </si>
  <si>
    <t>健康美食社</t>
  </si>
  <si>
    <t>C015</t>
  </si>
  <si>
    <t>動物保護社</t>
  </si>
  <si>
    <t>C016</t>
  </si>
  <si>
    <t>山地服務社</t>
  </si>
  <si>
    <t>C017</t>
  </si>
  <si>
    <t>慈濟大專青年社</t>
  </si>
  <si>
    <t>C019</t>
  </si>
  <si>
    <t>原住民新生代</t>
  </si>
  <si>
    <t>C021Y</t>
  </si>
  <si>
    <t>基督教牧小羊社</t>
  </si>
  <si>
    <t>C032</t>
  </si>
  <si>
    <t>兒童服務社</t>
  </si>
  <si>
    <t>C024</t>
  </si>
  <si>
    <t>愛心服務社</t>
  </si>
  <si>
    <t>C026Y</t>
  </si>
  <si>
    <t>蘭友會</t>
  </si>
  <si>
    <t>丁</t>
  </si>
  <si>
    <t>C027</t>
  </si>
  <si>
    <t>幸福福利社</t>
  </si>
  <si>
    <t>體育/康樂性社團(13)</t>
  </si>
  <si>
    <t>D001</t>
  </si>
  <si>
    <t>康輔社</t>
  </si>
  <si>
    <t>D002</t>
  </si>
  <si>
    <t>壘球社</t>
  </si>
  <si>
    <t>D003</t>
  </si>
  <si>
    <t>桌球社</t>
  </si>
  <si>
    <t>D004</t>
  </si>
  <si>
    <t>籃球社</t>
  </si>
  <si>
    <t>D006</t>
  </si>
  <si>
    <t>街頭舞蹈社</t>
  </si>
  <si>
    <t>D009</t>
  </si>
  <si>
    <t>排球社</t>
  </si>
  <si>
    <t>D012</t>
  </si>
  <si>
    <t>足球社</t>
  </si>
  <si>
    <t>D013</t>
  </si>
  <si>
    <t>競技啦啦隊</t>
  </si>
  <si>
    <t>D014Y</t>
  </si>
  <si>
    <t>勁爆舞研社</t>
  </si>
  <si>
    <t>D017Y</t>
  </si>
  <si>
    <t>山野社</t>
  </si>
  <si>
    <t>D018</t>
  </si>
  <si>
    <t>羽球社</t>
  </si>
  <si>
    <t>D020</t>
  </si>
  <si>
    <t>瑜珈社</t>
  </si>
  <si>
    <t>D021Y</t>
  </si>
  <si>
    <t>游泳社</t>
  </si>
  <si>
    <t>其他類社團(28)</t>
  </si>
  <si>
    <t>E001</t>
  </si>
  <si>
    <t>E001A</t>
  </si>
  <si>
    <t>學生議會</t>
  </si>
  <si>
    <t>E002</t>
  </si>
  <si>
    <t>優質學生服務會</t>
  </si>
  <si>
    <t>E003</t>
  </si>
  <si>
    <t>校刊編輯委員會</t>
  </si>
  <si>
    <t>E0041</t>
  </si>
  <si>
    <t>英文系大學部系學會</t>
  </si>
  <si>
    <t>E0042</t>
  </si>
  <si>
    <t>英文系專科部學會</t>
  </si>
  <si>
    <t>E0051</t>
  </si>
  <si>
    <t>法文系大學部系學會</t>
  </si>
  <si>
    <t>法文系專科部學會</t>
  </si>
  <si>
    <t>E0061</t>
  </si>
  <si>
    <t>德文系大學部系學會</t>
  </si>
  <si>
    <t>E0062</t>
  </si>
  <si>
    <t>德文系專科部學會</t>
  </si>
  <si>
    <t>E0071</t>
  </si>
  <si>
    <t>西文系大學部系學會</t>
  </si>
  <si>
    <t>E0072</t>
  </si>
  <si>
    <t>西文系專科部學會</t>
  </si>
  <si>
    <t>E0081</t>
  </si>
  <si>
    <t>日文系大學部系學會</t>
  </si>
  <si>
    <t>E0082</t>
  </si>
  <si>
    <t>日文系專科部學會</t>
  </si>
  <si>
    <t>E0101</t>
  </si>
  <si>
    <t>宗輔義工團</t>
  </si>
  <si>
    <t>E1012</t>
  </si>
  <si>
    <t>諮商與輔導志工團</t>
  </si>
  <si>
    <t>E011</t>
  </si>
  <si>
    <t>炬光社</t>
  </si>
  <si>
    <t>E014</t>
  </si>
  <si>
    <t>綠色奇蹟服務會</t>
  </si>
  <si>
    <t>E015</t>
  </si>
  <si>
    <t>應華系學會</t>
  </si>
  <si>
    <t>E016</t>
  </si>
  <si>
    <t>生涯志工團</t>
  </si>
  <si>
    <t>E017</t>
  </si>
  <si>
    <t>外教系學會</t>
  </si>
  <si>
    <t>E018</t>
  </si>
  <si>
    <t>資管與傳播系學會</t>
  </si>
  <si>
    <t>E019</t>
  </si>
  <si>
    <t>國際事務系學會</t>
  </si>
  <si>
    <t>E020</t>
  </si>
  <si>
    <t>天主教大專同學會</t>
  </si>
  <si>
    <t>E021</t>
  </si>
  <si>
    <t>傳播藝術系學會　</t>
  </si>
  <si>
    <t>E022</t>
  </si>
  <si>
    <t>國際企業系學會</t>
  </si>
  <si>
    <t>E023</t>
  </si>
  <si>
    <t>英文志工團</t>
  </si>
  <si>
    <t>E024</t>
  </si>
  <si>
    <t>翻譯系學會</t>
  </si>
  <si>
    <t>評鑑最後等級</t>
  </si>
  <si>
    <t>B002藝術舞坊</t>
  </si>
  <si>
    <t>百分比</t>
  </si>
  <si>
    <t>原始得分(1)</t>
  </si>
  <si>
    <t>原始得分(2)</t>
  </si>
  <si>
    <t>評委數</t>
  </si>
  <si>
    <t>原始平均</t>
  </si>
  <si>
    <t>加權</t>
  </si>
  <si>
    <t>社團組織</t>
  </si>
  <si>
    <t>活動內容</t>
  </si>
  <si>
    <t>社團財務</t>
  </si>
  <si>
    <t>課程資料</t>
  </si>
  <si>
    <t>整體性</t>
  </si>
  <si>
    <t>B003國標社</t>
  </si>
  <si>
    <t>D001康輔社</t>
  </si>
  <si>
    <t xml:space="preserve">B006民他社 </t>
  </si>
  <si>
    <t>D006街舞社</t>
  </si>
  <si>
    <t xml:space="preserve">E001學聯會 </t>
  </si>
  <si>
    <t>E002優服會</t>
  </si>
  <si>
    <t>E023英文志工團</t>
  </si>
  <si>
    <t>E0072西文專科</t>
  </si>
  <si>
    <t>C006手語社</t>
  </si>
  <si>
    <t>C009童軍團</t>
  </si>
  <si>
    <t>課程資料</t>
  </si>
  <si>
    <t>整體性</t>
  </si>
  <si>
    <t>百分比</t>
  </si>
  <si>
    <t>原始得分(1)</t>
  </si>
  <si>
    <t>原始得分(2)</t>
  </si>
  <si>
    <t>評委數</t>
  </si>
  <si>
    <t>原始平均</t>
  </si>
  <si>
    <t>加權</t>
  </si>
  <si>
    <t>社團組織</t>
  </si>
  <si>
    <t>活動內容</t>
  </si>
  <si>
    <t>社團財務</t>
  </si>
  <si>
    <t>B013手工藝社</t>
  </si>
  <si>
    <t>B026小提琴社</t>
  </si>
  <si>
    <t>B034Y墨香社</t>
  </si>
  <si>
    <t>成績</t>
  </si>
  <si>
    <t>網頁成績</t>
  </si>
  <si>
    <t>總分</t>
  </si>
  <si>
    <t>成績95%</t>
  </si>
  <si>
    <t>網頁成績5%</t>
  </si>
  <si>
    <t>總分100%</t>
  </si>
  <si>
    <t>C016山地服務社</t>
  </si>
  <si>
    <t>B022動漫畫創作研習社</t>
  </si>
  <si>
    <t xml:space="preserve">C010國際禮儀社 </t>
  </si>
  <si>
    <t>多國語聖經研讀社</t>
  </si>
  <si>
    <t>九十七學年度學生社團資料評鑑自評成績(含平時考核成績一覽表)</t>
  </si>
  <si>
    <t>社團編碼</t>
  </si>
  <si>
    <t>社團名稱</t>
  </si>
  <si>
    <t>社團     自評</t>
  </si>
  <si>
    <r>
      <t>自評2</t>
    </r>
    <r>
      <rPr>
        <b/>
        <sz val="12"/>
        <rFont val="Times New Roman"/>
        <family val="1"/>
      </rPr>
      <t>0%</t>
    </r>
  </si>
  <si>
    <t>大掃除缺席扣分</t>
  </si>
  <si>
    <t>海報違規扣分</t>
  </si>
  <si>
    <t>自評表遲交扣分</t>
  </si>
  <si>
    <t>備詢遲交扣分</t>
  </si>
  <si>
    <t>課指組  扣分</t>
  </si>
  <si>
    <t>課指組  加分</t>
  </si>
  <si>
    <t>實得分數</t>
  </si>
  <si>
    <t>學術性社團(7)</t>
  </si>
  <si>
    <t>A005</t>
  </si>
  <si>
    <t>電腦研習社</t>
  </si>
  <si>
    <t>A006</t>
  </si>
  <si>
    <t>星象命理研究社</t>
  </si>
  <si>
    <t>A009</t>
  </si>
  <si>
    <t>英語表達社</t>
  </si>
  <si>
    <t>A010</t>
  </si>
  <si>
    <t>經濟貿易研習社</t>
  </si>
  <si>
    <t>A014Y</t>
  </si>
  <si>
    <t>經濟商管學生會</t>
  </si>
  <si>
    <t>A017Y</t>
  </si>
  <si>
    <t>英語辯論社</t>
  </si>
  <si>
    <t>A019Y</t>
  </si>
  <si>
    <t>多國與聖經研讀社</t>
  </si>
  <si>
    <t>B001</t>
  </si>
  <si>
    <t>世界舞蹈社</t>
  </si>
  <si>
    <t>B002</t>
  </si>
  <si>
    <t>B003</t>
  </si>
  <si>
    <t>國際標準舞蹈社</t>
  </si>
  <si>
    <t>B004</t>
  </si>
  <si>
    <t>國樂社</t>
  </si>
  <si>
    <t>B005</t>
  </si>
  <si>
    <t>古箏社</t>
  </si>
  <si>
    <t>B006</t>
  </si>
  <si>
    <t>民謠吉他社</t>
  </si>
  <si>
    <t>B007</t>
  </si>
  <si>
    <t>古典吉他社</t>
  </si>
  <si>
    <t>B008</t>
  </si>
  <si>
    <t>西洋長笛社</t>
  </si>
  <si>
    <t>B009</t>
  </si>
  <si>
    <t>合唱團</t>
  </si>
  <si>
    <t>B013</t>
  </si>
  <si>
    <t>手工藝社</t>
  </si>
  <si>
    <t>B015</t>
  </si>
  <si>
    <t>黏土造型社</t>
  </si>
  <si>
    <t>B022</t>
  </si>
  <si>
    <t>動漫畫創作研究社</t>
  </si>
  <si>
    <t>B024</t>
  </si>
  <si>
    <t>電玩研究社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</si>
  <si>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</si>
  <si>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</si>
  <si>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</si>
  <si>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</si>
  <si>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</si>
  <si>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</si>
  <si>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</si>
  <si>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</si>
  <si>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B030</t>
  </si>
  <si>
    <t>魔術社</t>
  </si>
  <si>
    <t>B031</t>
  </si>
  <si>
    <t>熱門音樂社</t>
  </si>
  <si>
    <t>B032Y</t>
  </si>
  <si>
    <t>四技國標社</t>
  </si>
  <si>
    <t>B033Y</t>
  </si>
  <si>
    <t>中東肚皮舞</t>
  </si>
  <si>
    <t>B034Y</t>
  </si>
  <si>
    <t>墨香社</t>
  </si>
  <si>
    <t>B036Y</t>
  </si>
  <si>
    <t>攝影社</t>
  </si>
  <si>
    <t>C001</t>
  </si>
  <si>
    <t>基督教團契</t>
  </si>
  <si>
    <t>C003</t>
  </si>
  <si>
    <t>舞台戲劇工作社</t>
  </si>
  <si>
    <t>C004</t>
  </si>
  <si>
    <t>電影賞評社</t>
  </si>
  <si>
    <t>C005</t>
  </si>
  <si>
    <t>大眾傳播社</t>
  </si>
  <si>
    <t>C006</t>
  </si>
  <si>
    <t>手語社</t>
  </si>
  <si>
    <t>C008</t>
  </si>
  <si>
    <t>踏青社</t>
  </si>
  <si>
    <t>C009</t>
  </si>
  <si>
    <t>童軍團</t>
  </si>
  <si>
    <t>C010</t>
  </si>
  <si>
    <t>國際禮儀社</t>
  </si>
  <si>
    <t>C012</t>
  </si>
  <si>
    <t>健康美食社</t>
  </si>
  <si>
    <t>C015</t>
  </si>
  <si>
    <t>動物保護社</t>
  </si>
  <si>
    <t>C016</t>
  </si>
  <si>
    <t>山地服務社</t>
  </si>
  <si>
    <t>C017</t>
  </si>
  <si>
    <t>慈濟大專青年社</t>
  </si>
  <si>
    <t>C019</t>
  </si>
  <si>
    <t>原住民新生代</t>
  </si>
  <si>
    <t>C021Y</t>
  </si>
  <si>
    <t>基督教牧小羊社</t>
  </si>
  <si>
    <t>C032</t>
  </si>
  <si>
    <t>兒童服務社</t>
  </si>
  <si>
    <t>C024</t>
  </si>
  <si>
    <t>愛心服務社</t>
  </si>
  <si>
    <t>C027</t>
  </si>
  <si>
    <t>幸福福利社</t>
  </si>
  <si>
    <t>體育/康樂性社團(13)</t>
  </si>
  <si>
    <t>D001</t>
  </si>
  <si>
    <t>康輔社</t>
  </si>
  <si>
    <t>D002</t>
  </si>
  <si>
    <t>壘球社</t>
  </si>
  <si>
    <t>D003</t>
  </si>
  <si>
    <t>桌球社</t>
  </si>
  <si>
    <t>D004</t>
  </si>
  <si>
    <t>籃球社</t>
  </si>
  <si>
    <t>D006</t>
  </si>
  <si>
    <t>街頭舞蹈社</t>
  </si>
  <si>
    <t>D009</t>
  </si>
  <si>
    <t>排球社</t>
  </si>
  <si>
    <t>D012</t>
  </si>
  <si>
    <t>足球社</t>
  </si>
  <si>
    <t>D013</t>
  </si>
  <si>
    <t>競技啦啦隊</t>
  </si>
  <si>
    <t>D014Y</t>
  </si>
  <si>
    <t>勁爆舞研社</t>
  </si>
  <si>
    <t>D017Y</t>
  </si>
  <si>
    <t>山野社</t>
  </si>
  <si>
    <t>D018</t>
  </si>
  <si>
    <t>羽球社</t>
  </si>
  <si>
    <t>D020</t>
  </si>
  <si>
    <t>瑜珈社</t>
  </si>
  <si>
    <t>D021Y</t>
  </si>
  <si>
    <t>游泳社</t>
  </si>
  <si>
    <t>其他類社團(28)</t>
  </si>
  <si>
    <t>E001</t>
  </si>
  <si>
    <t>E001A</t>
  </si>
  <si>
    <t>學生議會</t>
  </si>
  <si>
    <t>E002</t>
  </si>
  <si>
    <t>優質學生服務會</t>
  </si>
  <si>
    <t>E003</t>
  </si>
  <si>
    <t>校刊編輯委員會</t>
  </si>
  <si>
    <t>E0041</t>
  </si>
  <si>
    <t>英文系大學部系學會</t>
  </si>
  <si>
    <t>E0042</t>
  </si>
  <si>
    <t>英文系專科部學會</t>
  </si>
  <si>
    <t>E0051</t>
  </si>
  <si>
    <t>法文系大學部系學會</t>
  </si>
  <si>
    <t>E0052</t>
  </si>
  <si>
    <t>法文系專科部學會</t>
  </si>
  <si>
    <t>E0061</t>
  </si>
  <si>
    <t>德文系大學部系學會</t>
  </si>
  <si>
    <t>E0062</t>
  </si>
  <si>
    <t>德文系專科部學會</t>
  </si>
  <si>
    <t>E0071</t>
  </si>
  <si>
    <t>西文系大學部系學會</t>
  </si>
  <si>
    <t>E0072</t>
  </si>
  <si>
    <t>西文系專科部學會</t>
  </si>
  <si>
    <t>E0081</t>
  </si>
  <si>
    <t>日文系大學部系學會</t>
  </si>
  <si>
    <t>E0082</t>
  </si>
  <si>
    <t>日文系專科部學會</t>
  </si>
  <si>
    <t>E0101</t>
  </si>
  <si>
    <t>宗輔義工團</t>
  </si>
  <si>
    <t>E1012</t>
  </si>
  <si>
    <t>諮商與輔導志工團</t>
  </si>
  <si>
    <t>E011</t>
  </si>
  <si>
    <t>炬光社</t>
  </si>
  <si>
    <t>E014</t>
  </si>
  <si>
    <t>綠色奇蹟服務會</t>
  </si>
  <si>
    <t>E015</t>
  </si>
  <si>
    <t>應華系學會</t>
  </si>
  <si>
    <t>E016</t>
  </si>
  <si>
    <t>生涯志工團</t>
  </si>
  <si>
    <t>E017</t>
  </si>
  <si>
    <t>外教系學會</t>
  </si>
  <si>
    <t>E018</t>
  </si>
  <si>
    <t>資管與傳播系學會</t>
  </si>
  <si>
    <t>E019</t>
  </si>
  <si>
    <t>國際事務系學會</t>
  </si>
  <si>
    <t>E020</t>
  </si>
  <si>
    <t>天主教大專同學會</t>
  </si>
  <si>
    <t>E021</t>
  </si>
  <si>
    <t>傳播藝術系學會　</t>
  </si>
  <si>
    <t>E022</t>
  </si>
  <si>
    <t>國際企業系學會</t>
  </si>
  <si>
    <t>E023</t>
  </si>
  <si>
    <t>英文志工團</t>
  </si>
  <si>
    <t>E024</t>
  </si>
  <si>
    <t>翻譯系學會</t>
  </si>
  <si>
    <t>多國與聖經研讀社</t>
  </si>
  <si>
    <t>上學期評分</t>
  </si>
  <si>
    <t>下學期評分一</t>
  </si>
  <si>
    <t>下學期評分二</t>
  </si>
  <si>
    <t>備註: 『上學期評分』之成績佔總分(五分)的三分; 『下學期評分一』及『下學期評分二』之平均成績佔總分的二分。</t>
  </si>
  <si>
    <t>技藝性社團(23)</t>
  </si>
  <si>
    <t>服務/綜合性社團(18)</t>
  </si>
  <si>
    <t>服務/綜合性社團(18)</t>
  </si>
  <si>
    <t>技藝性社團(23)</t>
  </si>
  <si>
    <t>服務/綜合性社團(18)</t>
  </si>
  <si>
    <t>應參加評鑑總社團(組織)數: 89</t>
  </si>
  <si>
    <t>等第</t>
  </si>
  <si>
    <t>特優</t>
  </si>
  <si>
    <t>優</t>
  </si>
  <si>
    <t>甲</t>
  </si>
  <si>
    <t>乙</t>
  </si>
  <si>
    <r>
      <t>總評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以上</t>
    </r>
  </si>
  <si>
    <t>89.99-85</t>
  </si>
  <si>
    <t>84.99-80</t>
  </si>
  <si>
    <t>79.99-70</t>
  </si>
  <si>
    <t>69.99-60</t>
  </si>
  <si>
    <r>
      <t>60</t>
    </r>
    <r>
      <rPr>
        <sz val="12"/>
        <rFont val="新細明體"/>
        <family val="1"/>
      </rPr>
      <t>以下</t>
    </r>
  </si>
  <si>
    <r>
      <t>總評</t>
    </r>
    <r>
      <rPr>
        <sz val="12"/>
        <rFont val="Times New Roman"/>
        <family val="1"/>
      </rPr>
      <t>89.99-85</t>
    </r>
  </si>
  <si>
    <r>
      <t>複評</t>
    </r>
    <r>
      <rPr>
        <sz val="12"/>
        <rFont val="Times New Roman"/>
        <family val="1"/>
      </rPr>
      <t>80</t>
    </r>
    <r>
      <rPr>
        <sz val="12"/>
        <rFont val="細明體"/>
        <family val="3"/>
      </rPr>
      <t>以上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總評</t>
    </r>
    <r>
      <rPr>
        <sz val="12"/>
        <rFont val="Times New Roman"/>
        <family val="1"/>
      </rPr>
      <t>85</t>
    </r>
    <r>
      <rPr>
        <sz val="12"/>
        <rFont val="細明體"/>
        <family val="3"/>
      </rPr>
      <t>以下</t>
    </r>
  </si>
  <si>
    <t>成績分佈</t>
  </si>
  <si>
    <t>總評85以上  90分以下</t>
  </si>
  <si>
    <t>丁等</t>
  </si>
  <si>
    <t>60以下</t>
  </si>
  <si>
    <t>九十七學年度學生社團資料評鑑成績總表</t>
  </si>
  <si>
    <t>九十七學年度學生社團資料總評成績</t>
  </si>
  <si>
    <t>學術性社團(7)</t>
  </si>
  <si>
    <t>A005</t>
  </si>
  <si>
    <t>電腦研習社</t>
  </si>
  <si>
    <t>乙</t>
  </si>
  <si>
    <t>A006</t>
  </si>
  <si>
    <t>星象命理研究社</t>
  </si>
  <si>
    <t>丙</t>
  </si>
  <si>
    <t>A009</t>
  </si>
  <si>
    <t>英語表達社</t>
  </si>
  <si>
    <t>甲</t>
  </si>
  <si>
    <t>A010</t>
  </si>
  <si>
    <t>經濟貿易研習社</t>
  </si>
  <si>
    <t>A014Y</t>
  </si>
  <si>
    <t>經濟商管學生會</t>
  </si>
  <si>
    <t>A017Y</t>
  </si>
  <si>
    <t>英語辯論社</t>
  </si>
  <si>
    <t>A019Y</t>
  </si>
  <si>
    <t>多國與聖經研讀社</t>
  </si>
  <si>
    <t>技藝性社團(23)</t>
  </si>
  <si>
    <t>B001</t>
  </si>
  <si>
    <t>世界舞蹈社</t>
  </si>
  <si>
    <t>B002</t>
  </si>
  <si>
    <t>進入總評</t>
  </si>
  <si>
    <t>B003</t>
  </si>
  <si>
    <t>國際標準舞蹈社</t>
  </si>
  <si>
    <t>B004</t>
  </si>
  <si>
    <t>國樂社</t>
  </si>
  <si>
    <t>B005</t>
  </si>
  <si>
    <t>古箏社</t>
  </si>
  <si>
    <t>B006</t>
  </si>
  <si>
    <t>民謠吉他社</t>
  </si>
  <si>
    <t>B007</t>
  </si>
  <si>
    <t>古典吉他社</t>
  </si>
  <si>
    <t>甲(放棄進入總評)</t>
  </si>
  <si>
    <t>B008</t>
  </si>
  <si>
    <t>西洋長笛社</t>
  </si>
  <si>
    <t>B009</t>
  </si>
  <si>
    <t>合唱團</t>
  </si>
  <si>
    <t>B013</t>
  </si>
  <si>
    <t>手工藝社</t>
  </si>
  <si>
    <t>B015</t>
  </si>
  <si>
    <t>黏土造型社</t>
  </si>
  <si>
    <t>B022</t>
  </si>
  <si>
    <t>動漫畫創作研究社</t>
  </si>
  <si>
    <t>B024</t>
  </si>
  <si>
    <t>電玩研究社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</si>
  <si>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</si>
  <si>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</si>
  <si>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</si>
  <si>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</si>
  <si>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</si>
  <si>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</si>
  <si>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</si>
  <si>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</si>
  <si>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B030</t>
  </si>
  <si>
    <t>魔術社</t>
  </si>
  <si>
    <t>B031</t>
  </si>
  <si>
    <t>熱門音樂社</t>
  </si>
  <si>
    <t>B032Y</t>
  </si>
  <si>
    <t>四技國標社</t>
  </si>
  <si>
    <t>B033Y</t>
  </si>
  <si>
    <t>中東肚皮舞</t>
  </si>
  <si>
    <t>B034Y</t>
  </si>
  <si>
    <t>墨香社</t>
  </si>
  <si>
    <t>B036Y</t>
  </si>
  <si>
    <t>攝影社</t>
  </si>
  <si>
    <t>服務/綜合性社團(17)</t>
  </si>
  <si>
    <t>C001</t>
  </si>
  <si>
    <t>基督教團契</t>
  </si>
  <si>
    <t>C003</t>
  </si>
  <si>
    <t>舞台戲劇工作社</t>
  </si>
  <si>
    <t>C004</t>
  </si>
  <si>
    <t>電影賞評社</t>
  </si>
  <si>
    <t>C005</t>
  </si>
  <si>
    <t>大眾傳播社</t>
  </si>
  <si>
    <t>C006</t>
  </si>
  <si>
    <t>手語社</t>
  </si>
  <si>
    <t>C008</t>
  </si>
  <si>
    <t>踏青社</t>
  </si>
  <si>
    <t>C009</t>
  </si>
  <si>
    <t>童軍團</t>
  </si>
  <si>
    <t>C010</t>
  </si>
  <si>
    <t>國際禮儀社</t>
  </si>
  <si>
    <t>C012</t>
  </si>
  <si>
    <t>健康美食社</t>
  </si>
  <si>
    <t>C015</t>
  </si>
  <si>
    <t>動物保護社</t>
  </si>
  <si>
    <t>C016</t>
  </si>
  <si>
    <t>山地服務社</t>
  </si>
  <si>
    <t>C017</t>
  </si>
  <si>
    <t>慈濟大專青年社</t>
  </si>
  <si>
    <t>C019</t>
  </si>
  <si>
    <t>原住民新生代</t>
  </si>
  <si>
    <t>C021Y</t>
  </si>
  <si>
    <t>基督教牧小羊社</t>
  </si>
  <si>
    <t>C032</t>
  </si>
  <si>
    <t>兒童服務社</t>
  </si>
  <si>
    <t>C024</t>
  </si>
  <si>
    <t>愛心服務社</t>
  </si>
  <si>
    <t>C026Y</t>
  </si>
  <si>
    <t>蘭友會</t>
  </si>
  <si>
    <t>丁</t>
  </si>
  <si>
    <t>C027</t>
  </si>
  <si>
    <t>幸福福利社</t>
  </si>
  <si>
    <t>體育/康樂性社團(13)</t>
  </si>
  <si>
    <t>D001</t>
  </si>
  <si>
    <t>康輔社</t>
  </si>
  <si>
    <t>D002</t>
  </si>
  <si>
    <t>壘球社</t>
  </si>
  <si>
    <t>D003</t>
  </si>
  <si>
    <t>桌球社</t>
  </si>
  <si>
    <t>D004</t>
  </si>
  <si>
    <t>籃球社</t>
  </si>
  <si>
    <t>D006</t>
  </si>
  <si>
    <t>街頭舞蹈社</t>
  </si>
  <si>
    <t>D009</t>
  </si>
  <si>
    <t>排球社</t>
  </si>
  <si>
    <t>D012</t>
  </si>
  <si>
    <t>足球社</t>
  </si>
  <si>
    <t>D013</t>
  </si>
  <si>
    <t>競技啦啦隊</t>
  </si>
  <si>
    <t>D014Y</t>
  </si>
  <si>
    <t>勁爆舞研社</t>
  </si>
  <si>
    <t>D017Y</t>
  </si>
  <si>
    <t>山野社</t>
  </si>
  <si>
    <t>D018</t>
  </si>
  <si>
    <t>羽球社</t>
  </si>
  <si>
    <t>D020</t>
  </si>
  <si>
    <t>瑜珈社</t>
  </si>
  <si>
    <t>D021Y</t>
  </si>
  <si>
    <t>游泳社</t>
  </si>
  <si>
    <t>其他類社團(28)</t>
  </si>
  <si>
    <t>E001</t>
  </si>
  <si>
    <t>E001A</t>
  </si>
  <si>
    <t>學生議會</t>
  </si>
  <si>
    <t>E002</t>
  </si>
  <si>
    <t>優質學生服務會</t>
  </si>
  <si>
    <t>E003</t>
  </si>
  <si>
    <t>校刊編輯委員會</t>
  </si>
  <si>
    <t>E0041</t>
  </si>
  <si>
    <t>英文系大學部系學會</t>
  </si>
  <si>
    <t>E0042</t>
  </si>
  <si>
    <t>英文系專科部學會</t>
  </si>
  <si>
    <t>E0051</t>
  </si>
  <si>
    <t>法文系大學部系學會</t>
  </si>
  <si>
    <t>法文系專科部學會</t>
  </si>
  <si>
    <t>E0061</t>
  </si>
  <si>
    <t>德文系大學部系學會</t>
  </si>
  <si>
    <t>E0062</t>
  </si>
  <si>
    <t>德文系專科部學會</t>
  </si>
  <si>
    <t>E0071</t>
  </si>
  <si>
    <t>西文系大學部系學會</t>
  </si>
  <si>
    <t>E0072</t>
  </si>
  <si>
    <t>西文系專科部學會</t>
  </si>
  <si>
    <t>E0081</t>
  </si>
  <si>
    <t>日文系大學部系學會</t>
  </si>
  <si>
    <t>E0082</t>
  </si>
  <si>
    <t>日文系專科部學會</t>
  </si>
  <si>
    <t>E0101</t>
  </si>
  <si>
    <t>宗輔義工團</t>
  </si>
  <si>
    <t>丁(未參加評鑑)</t>
  </si>
  <si>
    <t>E1012</t>
  </si>
  <si>
    <t>諮商與輔導志工團</t>
  </si>
  <si>
    <t>E011</t>
  </si>
  <si>
    <t>炬光社</t>
  </si>
  <si>
    <t>E014</t>
  </si>
  <si>
    <t>綠色奇蹟服務會</t>
  </si>
  <si>
    <t>E015</t>
  </si>
  <si>
    <t>應華系學會</t>
  </si>
  <si>
    <t>E016</t>
  </si>
  <si>
    <t>生涯志工團</t>
  </si>
  <si>
    <t>E017</t>
  </si>
  <si>
    <t>外教系學會</t>
  </si>
  <si>
    <t>E018</t>
  </si>
  <si>
    <t>資管與傳播系學會</t>
  </si>
  <si>
    <t>E019</t>
  </si>
  <si>
    <t>國際事務系學會</t>
  </si>
  <si>
    <t>E020</t>
  </si>
  <si>
    <t>天主教大專同學會</t>
  </si>
  <si>
    <t>E021</t>
  </si>
  <si>
    <t>傳播藝術系學會　</t>
  </si>
  <si>
    <t>E022</t>
  </si>
  <si>
    <t>國際企業系學會</t>
  </si>
  <si>
    <t>E023</t>
  </si>
  <si>
    <t>英文志工團</t>
  </si>
  <si>
    <t>E024</t>
  </si>
  <si>
    <t>翻譯系學會</t>
  </si>
  <si>
    <t>平時成績20%</t>
  </si>
  <si>
    <t>社團編碼</t>
  </si>
  <si>
    <t>社團名稱</t>
  </si>
  <si>
    <r>
      <t>組織章程</t>
    </r>
    <r>
      <rPr>
        <b/>
        <sz val="10"/>
        <rFont val="Times New Roman"/>
        <family val="1"/>
      </rPr>
      <t>20%</t>
    </r>
  </si>
  <si>
    <r>
      <t>活動內容</t>
    </r>
    <r>
      <rPr>
        <b/>
        <sz val="10"/>
        <rFont val="Times New Roman"/>
        <family val="1"/>
      </rPr>
      <t>30%</t>
    </r>
  </si>
  <si>
    <r>
      <t>課程內容</t>
    </r>
    <r>
      <rPr>
        <b/>
        <sz val="10"/>
        <rFont val="Times New Roman"/>
        <family val="1"/>
      </rPr>
      <t>10%</t>
    </r>
  </si>
  <si>
    <r>
      <t>社團財物</t>
    </r>
    <r>
      <rPr>
        <b/>
        <sz val="10"/>
        <rFont val="Times New Roman"/>
        <family val="1"/>
      </rPr>
      <t>20%</t>
    </r>
  </si>
  <si>
    <r>
      <t>整體性</t>
    </r>
    <r>
      <rPr>
        <b/>
        <sz val="10"/>
        <rFont val="Times New Roman"/>
        <family val="1"/>
      </rPr>
      <t>15%</t>
    </r>
  </si>
  <si>
    <r>
      <t>網頁</t>
    </r>
    <r>
      <rPr>
        <b/>
        <sz val="10"/>
        <rFont val="Times New Roman"/>
        <family val="1"/>
      </rPr>
      <t>5%</t>
    </r>
  </si>
  <si>
    <t>遲交扣分</t>
  </si>
  <si>
    <t>評鑑成績80%</t>
  </si>
  <si>
    <t>平時成績   20%</t>
  </si>
  <si>
    <t>複評總成績</t>
  </si>
  <si>
    <t>複評等級</t>
  </si>
  <si>
    <t>總評成績</t>
  </si>
  <si>
    <t>A005</t>
  </si>
  <si>
    <t>電腦研習社</t>
  </si>
  <si>
    <t>乙</t>
  </si>
  <si>
    <t>A006</t>
  </si>
  <si>
    <t>星象命理研究社</t>
  </si>
  <si>
    <t>丙</t>
  </si>
  <si>
    <t>A009</t>
  </si>
  <si>
    <t>英語表達社</t>
  </si>
  <si>
    <t>甲</t>
  </si>
  <si>
    <t>A010</t>
  </si>
  <si>
    <t>經濟貿易研習社</t>
  </si>
  <si>
    <t>A014Y</t>
  </si>
  <si>
    <t>經濟商管學生會</t>
  </si>
  <si>
    <t>A017Y</t>
  </si>
  <si>
    <t>英語辯論社</t>
  </si>
  <si>
    <t>A019Y</t>
  </si>
  <si>
    <t>多國與聖經研讀社</t>
  </si>
  <si>
    <t>B001</t>
  </si>
  <si>
    <t>世界舞蹈社</t>
  </si>
  <si>
    <t>B002</t>
  </si>
  <si>
    <t>進入總評</t>
  </si>
  <si>
    <t>B003</t>
  </si>
  <si>
    <t>國際標準舞蹈社</t>
  </si>
  <si>
    <t>優等</t>
  </si>
  <si>
    <t>B004</t>
  </si>
  <si>
    <t>國樂社</t>
  </si>
  <si>
    <t>B005</t>
  </si>
  <si>
    <t>古箏社</t>
  </si>
  <si>
    <t>B006</t>
  </si>
  <si>
    <t>民謠吉他社</t>
  </si>
  <si>
    <t>B007</t>
  </si>
  <si>
    <t>古典吉他社</t>
  </si>
  <si>
    <t>B008</t>
  </si>
  <si>
    <t>西洋長笛社</t>
  </si>
  <si>
    <t>B009</t>
  </si>
  <si>
    <t>合唱團</t>
  </si>
  <si>
    <t>B013</t>
  </si>
  <si>
    <t>手工藝社</t>
  </si>
  <si>
    <t>B015</t>
  </si>
  <si>
    <t>黏土造型社</t>
  </si>
  <si>
    <t>B022</t>
  </si>
  <si>
    <t>動漫畫創作研究社</t>
  </si>
  <si>
    <t>B024</t>
  </si>
  <si>
    <t>電玩研究社</t>
  </si>
  <si>
    <t>B025</t>
  </si>
  <si>
    <t>新潮爵士舞蹈社</t>
  </si>
  <si>
    <t>B026</t>
  </si>
  <si>
    <t>小提琴社</t>
  </si>
  <si>
    <t>B027</t>
  </si>
  <si>
    <t>視覺設計創意社</t>
  </si>
  <si>
    <t>B028</t>
  </si>
  <si>
    <t>流行爵士鋼琴社</t>
  </si>
  <si>
    <t>B030</t>
  </si>
  <si>
    <t>魔術社</t>
  </si>
  <si>
    <t>B031</t>
  </si>
  <si>
    <t>熱門音樂社</t>
  </si>
  <si>
    <t>B032Y</t>
  </si>
  <si>
    <t>四技國標社</t>
  </si>
  <si>
    <t>B033Y</t>
  </si>
  <si>
    <t>中東肚皮舞</t>
  </si>
  <si>
    <t>B034Y</t>
  </si>
  <si>
    <t>墨香社</t>
  </si>
  <si>
    <t>B036Y</t>
  </si>
  <si>
    <t>攝影社</t>
  </si>
  <si>
    <t>C001</t>
  </si>
  <si>
    <t>基督教團契</t>
  </si>
  <si>
    <t>C003</t>
  </si>
  <si>
    <t>舞台戲劇工作社</t>
  </si>
  <si>
    <t>C004</t>
  </si>
  <si>
    <t>電影賞評社</t>
  </si>
  <si>
    <t>C005</t>
  </si>
  <si>
    <t>大眾傳播社</t>
  </si>
  <si>
    <t>C006</t>
  </si>
  <si>
    <t>手語社</t>
  </si>
  <si>
    <t>C008</t>
  </si>
  <si>
    <t>踏青社</t>
  </si>
  <si>
    <t>C009</t>
  </si>
  <si>
    <t>童軍團</t>
  </si>
  <si>
    <t>C010</t>
  </si>
  <si>
    <t>國際禮儀社</t>
  </si>
  <si>
    <t>C012</t>
  </si>
  <si>
    <t>健康美食社</t>
  </si>
  <si>
    <t>C015</t>
  </si>
  <si>
    <t>動物保護社</t>
  </si>
  <si>
    <t>C016</t>
  </si>
  <si>
    <t>山地服務社</t>
  </si>
  <si>
    <t>C017</t>
  </si>
  <si>
    <t>慈濟大專青年社</t>
  </si>
  <si>
    <t>C019</t>
  </si>
  <si>
    <t>原住民新生代</t>
  </si>
  <si>
    <t>C021Y</t>
  </si>
  <si>
    <t>基督教牧小羊社</t>
  </si>
  <si>
    <t>C032</t>
  </si>
  <si>
    <t>兒童服務社</t>
  </si>
  <si>
    <t>C024</t>
  </si>
  <si>
    <t>愛心服務社</t>
  </si>
  <si>
    <t>C026Y</t>
  </si>
  <si>
    <t>蘭友會</t>
  </si>
  <si>
    <t>丁</t>
  </si>
  <si>
    <t>C027</t>
  </si>
  <si>
    <t>幸福福利社</t>
  </si>
  <si>
    <t>D001</t>
  </si>
  <si>
    <t>康輔社</t>
  </si>
  <si>
    <t>D002</t>
  </si>
  <si>
    <t>壘球社</t>
  </si>
  <si>
    <t>D003</t>
  </si>
  <si>
    <t>桌球社</t>
  </si>
  <si>
    <t>D004</t>
  </si>
  <si>
    <t>籃球社</t>
  </si>
  <si>
    <t>D006</t>
  </si>
  <si>
    <t>街頭舞蹈社</t>
  </si>
  <si>
    <t>D009</t>
  </si>
  <si>
    <t>排球社</t>
  </si>
  <si>
    <t>D012</t>
  </si>
  <si>
    <t>足球社</t>
  </si>
  <si>
    <t>D013</t>
  </si>
  <si>
    <t>競技啦啦隊</t>
  </si>
  <si>
    <t>D014Y</t>
  </si>
  <si>
    <t>勁爆舞研社</t>
  </si>
  <si>
    <t>D017Y</t>
  </si>
  <si>
    <t>山野社</t>
  </si>
  <si>
    <t>D018</t>
  </si>
  <si>
    <t>羽球社</t>
  </si>
  <si>
    <t>D020</t>
  </si>
  <si>
    <t>瑜珈社</t>
  </si>
  <si>
    <t>D021Y</t>
  </si>
  <si>
    <t>游泳社</t>
  </si>
  <si>
    <t>E001</t>
  </si>
  <si>
    <t>特優</t>
  </si>
  <si>
    <t>E001A</t>
  </si>
  <si>
    <t>學生議會</t>
  </si>
  <si>
    <t>E002</t>
  </si>
  <si>
    <t>優質學生服務會</t>
  </si>
  <si>
    <t>E003</t>
  </si>
  <si>
    <t>校刊編輯委員會</t>
  </si>
  <si>
    <t>E0041</t>
  </si>
  <si>
    <t>英文系大學部系學會</t>
  </si>
  <si>
    <t>E0042</t>
  </si>
  <si>
    <t>英文系專科部學會</t>
  </si>
  <si>
    <t>E0051</t>
  </si>
  <si>
    <t>法文系大學部系學會</t>
  </si>
  <si>
    <t>法文系專科部學會</t>
  </si>
  <si>
    <t>E0061</t>
  </si>
  <si>
    <t>德文系大學部系學會</t>
  </si>
  <si>
    <t>E0062</t>
  </si>
  <si>
    <t>德文系專科部學會</t>
  </si>
  <si>
    <t>E0071</t>
  </si>
  <si>
    <t>西文系大學部系學會</t>
  </si>
  <si>
    <t>E0072</t>
  </si>
  <si>
    <t>西文系專科部學會</t>
  </si>
  <si>
    <t>E0081</t>
  </si>
  <si>
    <t>日文系大學部系學會</t>
  </si>
  <si>
    <t>E0082</t>
  </si>
  <si>
    <t>日文系專科部學會</t>
  </si>
  <si>
    <t>E0101</t>
  </si>
  <si>
    <t>宗輔義工團</t>
  </si>
  <si>
    <t>E1012</t>
  </si>
  <si>
    <t>諮商與輔導志工團</t>
  </si>
  <si>
    <t>E011</t>
  </si>
  <si>
    <t>炬光社</t>
  </si>
  <si>
    <t>E014</t>
  </si>
  <si>
    <t>綠色奇蹟服務會</t>
  </si>
  <si>
    <t>E015</t>
  </si>
  <si>
    <t>應華系學會</t>
  </si>
  <si>
    <t>E016</t>
  </si>
  <si>
    <t>生涯志工團</t>
  </si>
  <si>
    <t>E017</t>
  </si>
  <si>
    <t>外教系學會</t>
  </si>
  <si>
    <t>E018</t>
  </si>
  <si>
    <t>資管與傳播系學會</t>
  </si>
  <si>
    <t>E019</t>
  </si>
  <si>
    <t>國際事務系學會</t>
  </si>
  <si>
    <t>E020</t>
  </si>
  <si>
    <t>天主教大專同學會</t>
  </si>
  <si>
    <t>E021</t>
  </si>
  <si>
    <t>傳播藝術系學會　</t>
  </si>
  <si>
    <t>E022</t>
  </si>
  <si>
    <t>國際企業系學會</t>
  </si>
  <si>
    <t>E023</t>
  </si>
  <si>
    <t>英文志工團</t>
  </si>
  <si>
    <t>E024</t>
  </si>
  <si>
    <t>翻譯系學會</t>
  </si>
  <si>
    <t>應參加評鑑總社團(組織)數: 89</t>
  </si>
  <si>
    <t>成績分佈</t>
  </si>
  <si>
    <t>等第</t>
  </si>
  <si>
    <t>優</t>
  </si>
  <si>
    <t>丁等</t>
  </si>
  <si>
    <r>
      <t>總評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以上</t>
    </r>
  </si>
  <si>
    <t>89.99-85</t>
  </si>
  <si>
    <t>84.99-80</t>
  </si>
  <si>
    <t>79.99-70</t>
  </si>
  <si>
    <t>69.99-60</t>
  </si>
  <si>
    <r>
      <t>60</t>
    </r>
    <r>
      <rPr>
        <sz val="12"/>
        <rFont val="新細明體"/>
        <family val="1"/>
      </rPr>
      <t>以下</t>
    </r>
  </si>
  <si>
    <r>
      <t>總評</t>
    </r>
    <r>
      <rPr>
        <sz val="12"/>
        <rFont val="Times New Roman"/>
        <family val="1"/>
      </rPr>
      <t>89.99-85</t>
    </r>
  </si>
  <si>
    <t>總評85以上  90分以下</t>
  </si>
  <si>
    <r>
      <t>複評</t>
    </r>
    <r>
      <rPr>
        <sz val="12"/>
        <rFont val="Times New Roman"/>
        <family val="1"/>
      </rPr>
      <t>80</t>
    </r>
    <r>
      <rPr>
        <sz val="12"/>
        <rFont val="細明體"/>
        <family val="3"/>
      </rPr>
      <t>以上</t>
    </r>
    <r>
      <rPr>
        <sz val="12"/>
        <rFont val="Times New Roman"/>
        <family val="1"/>
      </rPr>
      <t xml:space="preserve">           </t>
    </r>
    <r>
      <rPr>
        <sz val="12"/>
        <rFont val="細明體"/>
        <family val="3"/>
      </rPr>
      <t>總評</t>
    </r>
    <r>
      <rPr>
        <sz val="12"/>
        <rFont val="Times New Roman"/>
        <family val="1"/>
      </rPr>
      <t>85</t>
    </r>
    <r>
      <rPr>
        <sz val="12"/>
        <rFont val="細明體"/>
        <family val="3"/>
      </rPr>
      <t>以下</t>
    </r>
  </si>
  <si>
    <t>60以下</t>
  </si>
  <si>
    <t>社團數量</t>
  </si>
  <si>
    <t>九十七學年度學生社團資料評鑑成績總表(排名)</t>
  </si>
  <si>
    <t>丙</t>
  </si>
  <si>
    <t>優等</t>
  </si>
  <si>
    <t>丁</t>
  </si>
  <si>
    <t>特優</t>
  </si>
  <si>
    <t>評鑑最後等級</t>
  </si>
  <si>
    <t>特優</t>
  </si>
  <si>
    <t>優等</t>
  </si>
  <si>
    <t>指導單位</t>
  </si>
  <si>
    <t>課指組</t>
  </si>
  <si>
    <t>學務處</t>
  </si>
  <si>
    <t>生輔組</t>
  </si>
  <si>
    <t>英文系</t>
  </si>
  <si>
    <t>法文系</t>
  </si>
  <si>
    <t>德文系</t>
  </si>
  <si>
    <t>西文系</t>
  </si>
  <si>
    <t>西文系</t>
  </si>
  <si>
    <t>日文系</t>
  </si>
  <si>
    <t>服務學習中心</t>
  </si>
  <si>
    <t>宗教輔導中心</t>
  </si>
  <si>
    <t>諮商與輔導中心</t>
  </si>
  <si>
    <t>應華系</t>
  </si>
  <si>
    <t>外語教學系</t>
  </si>
  <si>
    <t>資管與傳播系</t>
  </si>
  <si>
    <t>國際事務系</t>
  </si>
  <si>
    <t>宗教輔導中心</t>
  </si>
  <si>
    <t>傳播藝術系</t>
  </si>
  <si>
    <t>國際企業系</t>
  </si>
  <si>
    <t>課指組</t>
  </si>
  <si>
    <t>翻譯系</t>
  </si>
  <si>
    <t>課指組</t>
  </si>
  <si>
    <t>西文系</t>
  </si>
  <si>
    <t>生輔組</t>
  </si>
  <si>
    <t>課指組</t>
  </si>
  <si>
    <t>學務處</t>
  </si>
  <si>
    <t>日文系</t>
  </si>
  <si>
    <t>德文系</t>
  </si>
  <si>
    <t>英文系</t>
  </si>
  <si>
    <t>外語教學系</t>
  </si>
  <si>
    <t>諮商與輔導中心</t>
  </si>
  <si>
    <t>資訊與管理傳播系</t>
  </si>
  <si>
    <t>諮商與輔導中心</t>
  </si>
  <si>
    <t>法文系</t>
  </si>
  <si>
    <t>國際事務系</t>
  </si>
  <si>
    <t>傳播藝術系</t>
  </si>
  <si>
    <t>德文系</t>
  </si>
  <si>
    <t>服務學習中心</t>
  </si>
  <si>
    <t>國際企業系</t>
  </si>
  <si>
    <t>應華系</t>
  </si>
  <si>
    <t>翻譯系</t>
  </si>
  <si>
    <t>宗教輔導中心</t>
  </si>
  <si>
    <t>西文系</t>
  </si>
  <si>
    <t>宗教與輔導中心</t>
  </si>
  <si>
    <t>學生組織指導單位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</si>
</sst>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_);[Red]\(0.00\)"/>
    <numFmt numFmtId="186" formatCode="0_);[Red]\(0\)"/>
    <numFmt numFmtId="187" formatCode="0.000"/>
    <numFmt numFmtId="188" formatCode="m&quot;月&quot;d&quot;日&quot;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0_);[Red]\(0.000\)"/>
    <numFmt numFmtId="195" formatCode="0.0000_ "/>
    <numFmt numFmtId="196" formatCode="[$-404]AM/PM\ hh:mm:ss"/>
    <numFmt numFmtId="197" formatCode="0.0000_);[Red]\(0.0000\)"/>
    <numFmt numFmtId="198" formatCode="0.0_ "/>
    <numFmt numFmtId="199" formatCode="0_ "/>
  </numFmts>
  <fonts count="2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6"/>
      <name val="標楷體"/>
      <family val="4"/>
    </font>
    <font>
      <b/>
      <sz val="12"/>
      <color indexed="8"/>
      <name val="華康標楷體(P)"/>
      <family val="1"/>
    </font>
    <font>
      <sz val="12"/>
      <color indexed="8"/>
      <name val="華康超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華康超明體"/>
      <family val="3"/>
    </font>
    <font>
      <sz val="11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華康標楷體(P)"/>
      <family val="1"/>
    </font>
    <font>
      <b/>
      <sz val="12"/>
      <name val="Times New Roman"/>
      <family val="1"/>
    </font>
    <font>
      <b/>
      <sz val="9"/>
      <name val="華康標楷體(P)"/>
      <family val="1"/>
    </font>
    <font>
      <b/>
      <sz val="10"/>
      <name val="華康標楷體(P)"/>
      <family val="1"/>
    </font>
    <font>
      <sz val="12"/>
      <name val="華康超明體"/>
      <family val="3"/>
    </font>
    <font>
      <b/>
      <sz val="12"/>
      <name val="華康超明體"/>
      <family val="3"/>
    </font>
    <font>
      <sz val="12"/>
      <name val="細明體"/>
      <family val="3"/>
    </font>
    <font>
      <b/>
      <sz val="10"/>
      <color indexed="8"/>
      <name val="華康標楷體(P)"/>
      <family val="1"/>
    </font>
    <font>
      <sz val="10"/>
      <color indexed="8"/>
      <name val="華康超明體"/>
      <family val="3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8" fillId="0" borderId="1" xfId="0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185" fontId="0" fillId="0" borderId="2" xfId="0" applyNumberFormat="1" applyFill="1" applyBorder="1" applyAlignment="1">
      <alignment horizontal="center"/>
    </xf>
    <xf numFmtId="185" fontId="0" fillId="0" borderId="1" xfId="0" applyNumberForma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185" fontId="0" fillId="0" borderId="1" xfId="0" applyNumberFormat="1" applyFill="1" applyBorder="1" applyAlignment="1">
      <alignment/>
    </xf>
    <xf numFmtId="185" fontId="0" fillId="0" borderId="3" xfId="0" applyNumberFormat="1" applyFill="1" applyBorder="1" applyAlignment="1">
      <alignment/>
    </xf>
    <xf numFmtId="185" fontId="0" fillId="0" borderId="4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5" xfId="0" applyNumberFormat="1" applyFill="1" applyBorder="1" applyAlignment="1">
      <alignment horizontal="center"/>
    </xf>
    <xf numFmtId="185" fontId="0" fillId="0" borderId="0" xfId="0" applyNumberForma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 vertical="center"/>
    </xf>
    <xf numFmtId="185" fontId="7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vertical="center"/>
    </xf>
    <xf numFmtId="194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84" fontId="0" fillId="0" borderId="7" xfId="0" applyNumberFormat="1" applyFill="1" applyBorder="1" applyAlignment="1">
      <alignment horizontal="center"/>
    </xf>
    <xf numFmtId="184" fontId="0" fillId="0" borderId="5" xfId="0" applyNumberForma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85" fontId="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85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185" fontId="0" fillId="0" borderId="2" xfId="0" applyNumberFormat="1" applyFill="1" applyBorder="1" applyAlignment="1">
      <alignment horizontal="center"/>
    </xf>
    <xf numFmtId="185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184" fontId="0" fillId="0" borderId="1" xfId="0" applyNumberForma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85" fontId="0" fillId="0" borderId="3" xfId="0" applyNumberFormat="1" applyFill="1" applyBorder="1" applyAlignment="1">
      <alignment/>
    </xf>
    <xf numFmtId="185" fontId="0" fillId="0" borderId="3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184" fontId="12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185" fontId="0" fillId="0" borderId="1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horizontal="center"/>
    </xf>
    <xf numFmtId="185" fontId="0" fillId="0" borderId="3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horizontal="left" vertical="center"/>
    </xf>
    <xf numFmtId="185" fontId="0" fillId="0" borderId="3" xfId="0" applyNumberFormat="1" applyFill="1" applyBorder="1" applyAlignment="1">
      <alignment horizontal="center"/>
    </xf>
    <xf numFmtId="185" fontId="0" fillId="0" borderId="8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8" xfId="0" applyNumberForma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185" fontId="22" fillId="0" borderId="8" xfId="0" applyNumberFormat="1" applyFont="1" applyFill="1" applyBorder="1" applyAlignment="1">
      <alignment horizontal="center" vertical="center"/>
    </xf>
    <xf numFmtId="185" fontId="22" fillId="0" borderId="8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11" fillId="0" borderId="8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184" fontId="0" fillId="0" borderId="0" xfId="0" applyNumberFormat="1" applyFill="1" applyAlignment="1">
      <alignment horizontal="center"/>
    </xf>
    <xf numFmtId="184" fontId="0" fillId="0" borderId="8" xfId="0" applyNumberFormat="1" applyFill="1" applyBorder="1" applyAlignment="1">
      <alignment horizontal="center"/>
    </xf>
    <xf numFmtId="184" fontId="0" fillId="0" borderId="8" xfId="0" applyNumberFormat="1" applyFill="1" applyBorder="1" applyAlignment="1">
      <alignment horizontal="center" wrapText="1"/>
    </xf>
    <xf numFmtId="199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5" fontId="0" fillId="0" borderId="8" xfId="0" applyNumberFormat="1" applyFont="1" applyFill="1" applyBorder="1" applyAlignment="1">
      <alignment horizontal="center" vertical="center"/>
    </xf>
    <xf numFmtId="185" fontId="6" fillId="0" borderId="3" xfId="0" applyNumberFormat="1" applyFont="1" applyFill="1" applyBorder="1" applyAlignment="1">
      <alignment horizontal="left" vertical="center"/>
    </xf>
    <xf numFmtId="185" fontId="6" fillId="0" borderId="2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3" fillId="0" borderId="6" xfId="0" applyFont="1" applyFill="1" applyBorder="1" applyAlignment="1">
      <alignment horizontal="center" vertical="center"/>
    </xf>
    <xf numFmtId="185" fontId="24" fillId="0" borderId="3" xfId="0" applyNumberFormat="1" applyFont="1" applyFill="1" applyBorder="1" applyAlignment="1">
      <alignment horizontal="left" vertical="center"/>
    </xf>
    <xf numFmtId="185" fontId="24" fillId="0" borderId="2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9" fontId="11" fillId="0" borderId="1" xfId="0" applyNumberFormat="1" applyFont="1" applyFill="1" applyBorder="1" applyAlignment="1">
      <alignment/>
    </xf>
    <xf numFmtId="184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185" fontId="26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/>
    </xf>
    <xf numFmtId="185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 horizontal="center" vertical="center"/>
    </xf>
    <xf numFmtId="184" fontId="26" fillId="0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185" fontId="26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/>
    </xf>
    <xf numFmtId="185" fontId="11" fillId="0" borderId="3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 horizontal="center" vertical="center"/>
    </xf>
    <xf numFmtId="184" fontId="26" fillId="0" borderId="1" xfId="0" applyNumberFormat="1" applyFont="1" applyFill="1" applyBorder="1" applyAlignment="1">
      <alignment horizontal="center" vertical="center"/>
    </xf>
    <xf numFmtId="187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84" fontId="11" fillId="0" borderId="1" xfId="0" applyNumberFormat="1" applyFont="1" applyFill="1" applyBorder="1" applyAlignment="1">
      <alignment horizontal="center" vertical="center"/>
    </xf>
    <xf numFmtId="185" fontId="11" fillId="0" borderId="1" xfId="0" applyNumberFormat="1" applyFont="1" applyFill="1" applyBorder="1" applyAlignment="1">
      <alignment horizontal="center"/>
    </xf>
    <xf numFmtId="185" fontId="11" fillId="0" borderId="1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194" fontId="11" fillId="0" borderId="1" xfId="0" applyNumberFormat="1" applyFont="1" applyFill="1" applyBorder="1" applyAlignment="1">
      <alignment horizontal="center"/>
    </xf>
    <xf numFmtId="184" fontId="11" fillId="0" borderId="1" xfId="0" applyNumberFormat="1" applyFont="1" applyFill="1" applyBorder="1" applyAlignment="1">
      <alignment horizontal="center"/>
    </xf>
    <xf numFmtId="185" fontId="11" fillId="0" borderId="3" xfId="0" applyNumberFormat="1" applyFont="1" applyFill="1" applyBorder="1" applyAlignment="1">
      <alignment/>
    </xf>
    <xf numFmtId="185" fontId="11" fillId="0" borderId="4" xfId="0" applyNumberFormat="1" applyFont="1" applyFill="1" applyBorder="1" applyAlignment="1">
      <alignment/>
    </xf>
    <xf numFmtId="0" fontId="24" fillId="0" borderId="4" xfId="0" applyFont="1" applyFill="1" applyBorder="1" applyAlignment="1">
      <alignment horizontal="left" vertical="center"/>
    </xf>
    <xf numFmtId="184" fontId="11" fillId="0" borderId="7" xfId="0" applyNumberFormat="1" applyFont="1" applyFill="1" applyBorder="1" applyAlignment="1">
      <alignment horizontal="center"/>
    </xf>
    <xf numFmtId="184" fontId="11" fillId="0" borderId="5" xfId="0" applyNumberFormat="1" applyFont="1" applyFill="1" applyBorder="1" applyAlignment="1">
      <alignment horizontal="center"/>
    </xf>
    <xf numFmtId="185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85" fontId="11" fillId="0" borderId="2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85" fontId="11" fillId="0" borderId="2" xfId="0" applyNumberFormat="1" applyFont="1" applyFill="1" applyBorder="1" applyAlignment="1">
      <alignment horizontal="center"/>
    </xf>
    <xf numFmtId="185" fontId="11" fillId="0" borderId="1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/>
    </xf>
    <xf numFmtId="185" fontId="26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wrapText="1"/>
    </xf>
    <xf numFmtId="2" fontId="0" fillId="0" borderId="2" xfId="0" applyNumberFormat="1" applyFill="1" applyBorder="1" applyAlignment="1">
      <alignment horizontal="center"/>
    </xf>
    <xf numFmtId="185" fontId="0" fillId="0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9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184" fontId="16" fillId="0" borderId="1" xfId="0" applyNumberFormat="1" applyFont="1" applyFill="1" applyBorder="1" applyAlignment="1">
      <alignment horizontal="center" vertical="center" wrapText="1"/>
    </xf>
    <xf numFmtId="184" fontId="18" fillId="0" borderId="1" xfId="0" applyNumberFormat="1" applyFont="1" applyFill="1" applyBorder="1" applyAlignment="1">
      <alignment horizontal="center" vertical="center" wrapText="1"/>
    </xf>
    <xf numFmtId="184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185" fontId="20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84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0" fillId="0" borderId="1" xfId="0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SheetLayoutView="100" workbookViewId="0" topLeftCell="A1">
      <selection activeCell="B71" sqref="B71"/>
    </sheetView>
  </sheetViews>
  <sheetFormatPr defaultColWidth="9.00390625" defaultRowHeight="16.5"/>
  <cols>
    <col min="1" max="1" width="7.50390625" style="8" customWidth="1"/>
    <col min="2" max="2" width="19.75390625" style="8" customWidth="1"/>
    <col min="3" max="3" width="7.625" style="8" hidden="1" customWidth="1"/>
    <col min="4" max="4" width="7.75390625" style="8" hidden="1" customWidth="1"/>
    <col min="5" max="5" width="8.125" style="8" hidden="1" customWidth="1"/>
    <col min="6" max="6" width="8.00390625" style="8" hidden="1" customWidth="1"/>
    <col min="7" max="8" width="6.875" style="8" hidden="1" customWidth="1"/>
    <col min="9" max="9" width="5.25390625" style="8" hidden="1" customWidth="1"/>
    <col min="10" max="11" width="7.75390625" style="8" hidden="1" customWidth="1"/>
    <col min="12" max="12" width="7.375" style="93" customWidth="1"/>
    <col min="13" max="13" width="9.625" style="19" customWidth="1"/>
    <col min="14" max="14" width="9.00390625" style="8" customWidth="1"/>
    <col min="15" max="15" width="7.625" style="19" customWidth="1"/>
    <col min="16" max="16" width="17.75390625" style="19" customWidth="1"/>
    <col min="17" max="16384" width="9.00390625" style="8" customWidth="1"/>
  </cols>
  <sheetData>
    <row r="1" spans="1:15" ht="21">
      <c r="A1" s="105" t="s">
        <v>1066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32.25" customHeight="1">
      <c r="A2" s="220" t="s">
        <v>854</v>
      </c>
      <c r="B2" s="221" t="s">
        <v>855</v>
      </c>
      <c r="C2" s="28" t="s">
        <v>856</v>
      </c>
      <c r="D2" s="28" t="s">
        <v>857</v>
      </c>
      <c r="E2" s="28" t="s">
        <v>858</v>
      </c>
      <c r="F2" s="28" t="s">
        <v>859</v>
      </c>
      <c r="G2" s="28" t="s">
        <v>860</v>
      </c>
      <c r="H2" s="28" t="s">
        <v>861</v>
      </c>
      <c r="I2" s="61" t="s">
        <v>862</v>
      </c>
      <c r="J2" s="28" t="s">
        <v>863</v>
      </c>
      <c r="K2" s="28" t="s">
        <v>864</v>
      </c>
      <c r="L2" s="65" t="s">
        <v>865</v>
      </c>
      <c r="M2" s="28" t="s">
        <v>866</v>
      </c>
      <c r="N2" s="28" t="s">
        <v>867</v>
      </c>
      <c r="O2" s="28" t="s">
        <v>1071</v>
      </c>
      <c r="P2" s="28" t="s">
        <v>1119</v>
      </c>
    </row>
    <row r="3" spans="1:16" ht="16.5">
      <c r="A3" s="31" t="s">
        <v>995</v>
      </c>
      <c r="B3" s="32" t="s">
        <v>63</v>
      </c>
      <c r="C3" s="49">
        <v>18.94</v>
      </c>
      <c r="D3" s="49">
        <v>27.56</v>
      </c>
      <c r="E3" s="49">
        <v>10</v>
      </c>
      <c r="F3" s="49">
        <v>18.23</v>
      </c>
      <c r="G3" s="50">
        <v>14.98</v>
      </c>
      <c r="H3" s="57">
        <v>3.5</v>
      </c>
      <c r="I3" s="62">
        <v>0</v>
      </c>
      <c r="J3" s="34">
        <f>C3+D3+E3+F3+G3+H3-I3</f>
        <v>93.21000000000001</v>
      </c>
      <c r="K3" s="35">
        <v>20</v>
      </c>
      <c r="L3" s="92">
        <f>J3*0.8+K3</f>
        <v>94.56800000000001</v>
      </c>
      <c r="M3" s="15" t="s">
        <v>888</v>
      </c>
      <c r="N3" s="6">
        <v>90</v>
      </c>
      <c r="O3" s="217" t="s">
        <v>1072</v>
      </c>
      <c r="P3" s="15" t="s">
        <v>1096</v>
      </c>
    </row>
    <row r="4" spans="1:16" ht="16.5">
      <c r="A4" s="1" t="s">
        <v>952</v>
      </c>
      <c r="B4" s="2" t="s">
        <v>953</v>
      </c>
      <c r="C4" s="11">
        <v>17.52</v>
      </c>
      <c r="D4" s="11">
        <v>24.96</v>
      </c>
      <c r="E4" s="11">
        <v>9.36</v>
      </c>
      <c r="F4" s="11">
        <v>16.66</v>
      </c>
      <c r="G4" s="11">
        <v>14.43</v>
      </c>
      <c r="H4" s="12">
        <v>4.5</v>
      </c>
      <c r="I4" s="63">
        <v>0</v>
      </c>
      <c r="J4" s="7">
        <f>C4+D4+E4+F4+G4+H4-I4</f>
        <v>87.43</v>
      </c>
      <c r="K4" s="36">
        <v>20.6</v>
      </c>
      <c r="L4" s="45">
        <f>J4*0.8+K4</f>
        <v>90.54400000000001</v>
      </c>
      <c r="M4" s="15" t="s">
        <v>888</v>
      </c>
      <c r="N4" s="6">
        <v>87.6</v>
      </c>
      <c r="O4" s="217" t="s">
        <v>1073</v>
      </c>
      <c r="P4" s="15"/>
    </row>
    <row r="5" spans="1:16" ht="16.5">
      <c r="A5" s="39" t="s">
        <v>889</v>
      </c>
      <c r="B5" s="68" t="s">
        <v>890</v>
      </c>
      <c r="C5" s="69">
        <v>17.14</v>
      </c>
      <c r="D5" s="9">
        <v>26.62</v>
      </c>
      <c r="E5" s="9">
        <v>9.68</v>
      </c>
      <c r="F5" s="9">
        <v>16.77</v>
      </c>
      <c r="G5" s="9">
        <v>14.55</v>
      </c>
      <c r="H5" s="9">
        <v>3.8</v>
      </c>
      <c r="I5" s="70">
        <v>0</v>
      </c>
      <c r="J5" s="71">
        <f>C5+D5+E5+F5+G5+H5-I5</f>
        <v>88.56</v>
      </c>
      <c r="K5" s="3">
        <v>19.6</v>
      </c>
      <c r="L5" s="91">
        <f>J5*0.8+K5</f>
        <v>90.44800000000001</v>
      </c>
      <c r="M5" s="15" t="s">
        <v>888</v>
      </c>
      <c r="N5" s="18">
        <v>87.3</v>
      </c>
      <c r="O5" s="217" t="s">
        <v>1073</v>
      </c>
      <c r="P5" s="15"/>
    </row>
    <row r="6" spans="1:16" ht="16.5">
      <c r="A6" s="31" t="s">
        <v>1016</v>
      </c>
      <c r="B6" s="32" t="s">
        <v>1017</v>
      </c>
      <c r="C6" s="53">
        <v>16.54</v>
      </c>
      <c r="D6" s="53">
        <v>24.98</v>
      </c>
      <c r="E6" s="53">
        <v>8.52</v>
      </c>
      <c r="F6" s="53">
        <v>16.33</v>
      </c>
      <c r="G6" s="50">
        <v>13.95</v>
      </c>
      <c r="H6" s="53">
        <v>4.5</v>
      </c>
      <c r="I6" s="62">
        <v>0</v>
      </c>
      <c r="J6" s="34">
        <f>C6+D6+E6+F6+G6+H6-I6</f>
        <v>84.82</v>
      </c>
      <c r="K6" s="35">
        <v>17.8</v>
      </c>
      <c r="L6" s="59">
        <f>J6*0.8+K6</f>
        <v>85.65599999999999</v>
      </c>
      <c r="M6" s="15" t="s">
        <v>888</v>
      </c>
      <c r="N6" s="6">
        <v>87.3</v>
      </c>
      <c r="O6" s="217" t="s">
        <v>1073</v>
      </c>
      <c r="P6" s="15" t="s">
        <v>1097</v>
      </c>
    </row>
    <row r="7" spans="1:16" ht="16.5">
      <c r="A7" s="31" t="s">
        <v>999</v>
      </c>
      <c r="B7" s="32" t="s">
        <v>1000</v>
      </c>
      <c r="C7" s="53">
        <v>17.86</v>
      </c>
      <c r="D7" s="53">
        <v>26.68</v>
      </c>
      <c r="E7" s="53">
        <v>9.3</v>
      </c>
      <c r="F7" s="53">
        <v>16.48</v>
      </c>
      <c r="G7" s="50">
        <v>14.23</v>
      </c>
      <c r="H7" s="57">
        <v>2.7</v>
      </c>
      <c r="I7" s="62">
        <v>0</v>
      </c>
      <c r="J7" s="34">
        <f>C7+D7+E7+F7+G7+H7-I7</f>
        <v>87.25000000000001</v>
      </c>
      <c r="K7" s="35">
        <v>19.2</v>
      </c>
      <c r="L7" s="59">
        <f>J7*0.8+K7</f>
        <v>89.00000000000001</v>
      </c>
      <c r="M7" s="15" t="s">
        <v>888</v>
      </c>
      <c r="N7" s="6">
        <v>86.5</v>
      </c>
      <c r="O7" s="217" t="s">
        <v>1073</v>
      </c>
      <c r="P7" s="15" t="s">
        <v>1098</v>
      </c>
    </row>
    <row r="8" spans="1:16" ht="16.5">
      <c r="A8" s="1" t="s">
        <v>904</v>
      </c>
      <c r="B8" s="2" t="s">
        <v>905</v>
      </c>
      <c r="C8" s="4">
        <v>16.7</v>
      </c>
      <c r="D8" s="4">
        <v>25.9</v>
      </c>
      <c r="E8" s="4">
        <v>7.7</v>
      </c>
      <c r="F8" s="4">
        <v>17.31</v>
      </c>
      <c r="G8" s="4">
        <v>13.88</v>
      </c>
      <c r="H8" s="4">
        <v>4.4</v>
      </c>
      <c r="I8" s="63">
        <v>0</v>
      </c>
      <c r="J8" s="7">
        <f>C8+D8+E8+F8+G8+H8-I8</f>
        <v>85.89</v>
      </c>
      <c r="K8" s="36">
        <v>17.2</v>
      </c>
      <c r="L8" s="45">
        <f>J8*0.8+K8</f>
        <v>85.912</v>
      </c>
      <c r="M8" s="15" t="s">
        <v>888</v>
      </c>
      <c r="N8" s="6">
        <v>85.775</v>
      </c>
      <c r="O8" s="217" t="s">
        <v>1073</v>
      </c>
      <c r="P8" s="15"/>
    </row>
    <row r="9" spans="1:16" ht="16.5">
      <c r="A9" s="1" t="s">
        <v>944</v>
      </c>
      <c r="B9" s="2" t="s">
        <v>945</v>
      </c>
      <c r="C9" s="11">
        <v>18.56</v>
      </c>
      <c r="D9" s="11">
        <v>26.88</v>
      </c>
      <c r="E9" s="11">
        <v>9.66</v>
      </c>
      <c r="F9" s="11">
        <v>19.38</v>
      </c>
      <c r="G9" s="11">
        <v>14.4</v>
      </c>
      <c r="H9" s="11">
        <v>2.8</v>
      </c>
      <c r="I9" s="63">
        <v>0</v>
      </c>
      <c r="J9" s="7">
        <f>C9+D9+E9+F9+G9+H9-I9</f>
        <v>91.67999999999999</v>
      </c>
      <c r="K9" s="36">
        <v>20</v>
      </c>
      <c r="L9" s="45">
        <f>J9*0.8+K9</f>
        <v>93.344</v>
      </c>
      <c r="M9" s="15" t="s">
        <v>888</v>
      </c>
      <c r="N9" s="6">
        <v>85.75</v>
      </c>
      <c r="O9" s="217" t="s">
        <v>1073</v>
      </c>
      <c r="P9" s="15"/>
    </row>
    <row r="10" spans="1:16" ht="16.5">
      <c r="A10" s="1" t="s">
        <v>928</v>
      </c>
      <c r="B10" s="2" t="s">
        <v>929</v>
      </c>
      <c r="C10" s="15">
        <v>16.74</v>
      </c>
      <c r="D10" s="15">
        <v>26.74</v>
      </c>
      <c r="E10" s="15">
        <v>10</v>
      </c>
      <c r="F10" s="15">
        <v>18.28</v>
      </c>
      <c r="G10" s="15">
        <v>14.45</v>
      </c>
      <c r="H10" s="4">
        <v>2.2</v>
      </c>
      <c r="I10" s="63">
        <v>0</v>
      </c>
      <c r="J10" s="7">
        <f>C10+D10+E10+F10+G10+H10-I10</f>
        <v>88.41</v>
      </c>
      <c r="K10" s="36">
        <v>19.7</v>
      </c>
      <c r="L10" s="45">
        <f>J10*0.8+K10</f>
        <v>90.428</v>
      </c>
      <c r="M10" s="15" t="s">
        <v>888</v>
      </c>
      <c r="N10" s="6">
        <v>85.325</v>
      </c>
      <c r="O10" s="217" t="s">
        <v>1073</v>
      </c>
      <c r="P10" s="15"/>
    </row>
    <row r="11" spans="1:16" ht="16.5">
      <c r="A11" s="1" t="s">
        <v>977</v>
      </c>
      <c r="B11" s="2" t="s">
        <v>978</v>
      </c>
      <c r="C11" s="11">
        <v>17.5</v>
      </c>
      <c r="D11" s="11">
        <v>26.16</v>
      </c>
      <c r="E11" s="11">
        <v>9.28</v>
      </c>
      <c r="F11" s="11">
        <v>17.26</v>
      </c>
      <c r="G11" s="11">
        <v>14.03</v>
      </c>
      <c r="H11" s="11">
        <v>3.3</v>
      </c>
      <c r="I11" s="63">
        <v>0</v>
      </c>
      <c r="J11" s="7">
        <f>C11+D11+E11+F11+G11+H11-I11</f>
        <v>87.53</v>
      </c>
      <c r="K11" s="36">
        <v>18.7</v>
      </c>
      <c r="L11" s="45">
        <f>J11*0.8+K11</f>
        <v>88.724</v>
      </c>
      <c r="M11" s="15" t="s">
        <v>888</v>
      </c>
      <c r="N11" s="6">
        <v>85.325</v>
      </c>
      <c r="O11" s="217" t="s">
        <v>1073</v>
      </c>
      <c r="P11" s="15"/>
    </row>
    <row r="12" spans="1:16" s="72" customFormat="1" ht="16.5">
      <c r="A12" s="1" t="s">
        <v>914</v>
      </c>
      <c r="B12" s="2" t="s">
        <v>915</v>
      </c>
      <c r="C12" s="4">
        <v>17.43</v>
      </c>
      <c r="D12" s="4">
        <v>26.56</v>
      </c>
      <c r="E12" s="4">
        <v>9.68</v>
      </c>
      <c r="F12" s="4">
        <v>18.1</v>
      </c>
      <c r="G12" s="4">
        <v>14.63</v>
      </c>
      <c r="H12" s="4">
        <v>1.8</v>
      </c>
      <c r="I12" s="63">
        <v>0</v>
      </c>
      <c r="J12" s="7">
        <f>C12+D12+E12+F12+G12+H12-I12</f>
        <v>88.19999999999999</v>
      </c>
      <c r="K12" s="36">
        <v>20</v>
      </c>
      <c r="L12" s="45">
        <f>J12*0.8+K12</f>
        <v>90.55999999999999</v>
      </c>
      <c r="M12" s="15" t="s">
        <v>888</v>
      </c>
      <c r="N12" s="6">
        <v>85.075</v>
      </c>
      <c r="O12" s="217" t="s">
        <v>1073</v>
      </c>
      <c r="P12" s="17"/>
    </row>
    <row r="13" spans="1:16" ht="16.5">
      <c r="A13" s="1" t="s">
        <v>896</v>
      </c>
      <c r="B13" s="2" t="s">
        <v>897</v>
      </c>
      <c r="C13" s="4">
        <v>17.32</v>
      </c>
      <c r="D13" s="4">
        <v>26.26</v>
      </c>
      <c r="E13" s="4">
        <v>9.52</v>
      </c>
      <c r="F13" s="4">
        <v>18.18</v>
      </c>
      <c r="G13" s="4">
        <v>14.18</v>
      </c>
      <c r="H13" s="9">
        <v>2.3</v>
      </c>
      <c r="I13" s="63">
        <v>0</v>
      </c>
      <c r="J13" s="7">
        <f>C13+D13+E13+F13+G13+H13-I13</f>
        <v>87.76</v>
      </c>
      <c r="K13" s="36">
        <v>18.6</v>
      </c>
      <c r="L13" s="45">
        <f>J13*0.8+K13</f>
        <v>88.80800000000002</v>
      </c>
      <c r="M13" s="15" t="s">
        <v>888</v>
      </c>
      <c r="N13" s="6">
        <v>85.025</v>
      </c>
      <c r="O13" s="217" t="s">
        <v>1073</v>
      </c>
      <c r="P13" s="15"/>
    </row>
    <row r="14" spans="1:16" ht="16.5">
      <c r="A14" s="1" t="s">
        <v>908</v>
      </c>
      <c r="B14" s="2" t="s">
        <v>909</v>
      </c>
      <c r="C14" s="4">
        <v>17.58</v>
      </c>
      <c r="D14" s="4">
        <v>25.5</v>
      </c>
      <c r="E14" s="4">
        <v>9.44</v>
      </c>
      <c r="F14" s="4">
        <v>17.95</v>
      </c>
      <c r="G14" s="4">
        <v>14.15</v>
      </c>
      <c r="H14" s="4">
        <v>2</v>
      </c>
      <c r="I14" s="63">
        <v>0</v>
      </c>
      <c r="J14" s="7">
        <f>C14+D14+E14+F14+G14+H14-I14</f>
        <v>86.62</v>
      </c>
      <c r="K14" s="36">
        <v>17.9</v>
      </c>
      <c r="L14" s="45">
        <f>J14*0.8+K14</f>
        <v>87.196</v>
      </c>
      <c r="M14" s="15" t="s">
        <v>888</v>
      </c>
      <c r="N14" s="6">
        <v>84.725</v>
      </c>
      <c r="O14" s="217" t="s">
        <v>675</v>
      </c>
      <c r="P14" s="15"/>
    </row>
    <row r="15" spans="1:16" ht="16.5">
      <c r="A15" s="50" t="s">
        <v>1046</v>
      </c>
      <c r="B15" s="50" t="s">
        <v>1047</v>
      </c>
      <c r="C15" s="59">
        <v>17.12</v>
      </c>
      <c r="D15" s="59">
        <v>26.62</v>
      </c>
      <c r="E15" s="59">
        <v>8.6</v>
      </c>
      <c r="F15" s="59">
        <v>17.25</v>
      </c>
      <c r="G15" s="50">
        <v>14.43</v>
      </c>
      <c r="H15" s="53">
        <v>2.8</v>
      </c>
      <c r="I15" s="62">
        <v>0</v>
      </c>
      <c r="J15" s="34">
        <f>C15+D15+E15+F15+G15+H15-I15</f>
        <v>86.82000000000001</v>
      </c>
      <c r="K15" s="35">
        <v>20</v>
      </c>
      <c r="L15" s="59">
        <f>J15*0.8+K15</f>
        <v>89.456</v>
      </c>
      <c r="M15" s="15" t="s">
        <v>888</v>
      </c>
      <c r="N15" s="6">
        <v>84.425</v>
      </c>
      <c r="O15" s="217" t="s">
        <v>675</v>
      </c>
      <c r="P15" s="15" t="s">
        <v>1099</v>
      </c>
    </row>
    <row r="16" spans="1:16" ht="16.5">
      <c r="A16" s="1" t="s">
        <v>969</v>
      </c>
      <c r="B16" s="2" t="s">
        <v>970</v>
      </c>
      <c r="C16" s="11">
        <v>16.18</v>
      </c>
      <c r="D16" s="11">
        <v>25.14</v>
      </c>
      <c r="E16" s="11">
        <v>9.54</v>
      </c>
      <c r="F16" s="11">
        <v>16.58</v>
      </c>
      <c r="G16" s="11">
        <v>14.3</v>
      </c>
      <c r="H16" s="11">
        <v>2.6</v>
      </c>
      <c r="I16" s="63">
        <v>0</v>
      </c>
      <c r="J16" s="7">
        <f>C16+D16+E16+F16+G16+H16-I16</f>
        <v>84.33999999999999</v>
      </c>
      <c r="K16" s="36">
        <v>18.8</v>
      </c>
      <c r="L16" s="45">
        <f>J16*0.8+K16</f>
        <v>86.27199999999999</v>
      </c>
      <c r="M16" s="15" t="s">
        <v>888</v>
      </c>
      <c r="N16" s="6">
        <v>84.2</v>
      </c>
      <c r="O16" s="217" t="s">
        <v>675</v>
      </c>
      <c r="P16" s="15"/>
    </row>
    <row r="17" spans="1:16" ht="16.5">
      <c r="A17" s="1" t="s">
        <v>940</v>
      </c>
      <c r="B17" s="2" t="s">
        <v>941</v>
      </c>
      <c r="C17" s="11">
        <v>17.73</v>
      </c>
      <c r="D17" s="11">
        <v>26</v>
      </c>
      <c r="E17" s="11">
        <v>9.26</v>
      </c>
      <c r="F17" s="11">
        <v>17.96</v>
      </c>
      <c r="G17" s="44">
        <v>14.15</v>
      </c>
      <c r="H17" s="11">
        <v>1.8</v>
      </c>
      <c r="I17" s="63">
        <v>0</v>
      </c>
      <c r="J17" s="7">
        <f>C17+D17+E17+F17+G17+H17-I17</f>
        <v>86.9</v>
      </c>
      <c r="K17" s="36">
        <v>18.4</v>
      </c>
      <c r="L17" s="45">
        <f>J17*0.8+K17</f>
        <v>87.92000000000002</v>
      </c>
      <c r="M17" s="15" t="s">
        <v>888</v>
      </c>
      <c r="N17" s="6">
        <v>84.15</v>
      </c>
      <c r="O17" s="217" t="s">
        <v>675</v>
      </c>
      <c r="P17" s="15"/>
    </row>
    <row r="18" spans="1:16" ht="16.5">
      <c r="A18" s="1" t="s">
        <v>887</v>
      </c>
      <c r="B18" s="2" t="s">
        <v>35</v>
      </c>
      <c r="C18" s="4">
        <v>17.18</v>
      </c>
      <c r="D18" s="4">
        <v>26.56</v>
      </c>
      <c r="E18" s="4">
        <v>9.58</v>
      </c>
      <c r="F18" s="4">
        <v>18.51</v>
      </c>
      <c r="G18" s="4">
        <v>14.25</v>
      </c>
      <c r="H18" s="4">
        <v>1.8</v>
      </c>
      <c r="I18" s="63">
        <v>0</v>
      </c>
      <c r="J18" s="7">
        <f>C18+D18+E18+F18+G18+H18-I18</f>
        <v>87.88</v>
      </c>
      <c r="K18" s="36">
        <v>18.5</v>
      </c>
      <c r="L18" s="45">
        <f>J18*0.8+K18</f>
        <v>88.804</v>
      </c>
      <c r="M18" s="15" t="s">
        <v>888</v>
      </c>
      <c r="N18" s="6">
        <v>83.675</v>
      </c>
      <c r="O18" s="217" t="s">
        <v>675</v>
      </c>
      <c r="P18" s="15"/>
    </row>
    <row r="19" spans="1:16" ht="16.5">
      <c r="A19" s="1" t="s">
        <v>946</v>
      </c>
      <c r="B19" s="2" t="s">
        <v>947</v>
      </c>
      <c r="C19" s="11">
        <v>17.6</v>
      </c>
      <c r="D19" s="11">
        <v>24.82</v>
      </c>
      <c r="E19" s="11">
        <v>7.64</v>
      </c>
      <c r="F19" s="11">
        <v>16.16</v>
      </c>
      <c r="G19" s="11">
        <v>14.43</v>
      </c>
      <c r="H19" s="11">
        <v>1.2</v>
      </c>
      <c r="I19" s="63">
        <v>0</v>
      </c>
      <c r="J19" s="7">
        <f>C19+D19+E19+F19+G19+H19-I19</f>
        <v>81.85000000000001</v>
      </c>
      <c r="K19" s="36">
        <v>19.5</v>
      </c>
      <c r="L19" s="45">
        <f>J19*0.8+K19</f>
        <v>84.98</v>
      </c>
      <c r="M19" s="15" t="s">
        <v>888</v>
      </c>
      <c r="N19" s="6">
        <v>83.225</v>
      </c>
      <c r="O19" s="217" t="s">
        <v>675</v>
      </c>
      <c r="P19" s="15"/>
    </row>
    <row r="20" spans="1:16" ht="16.5">
      <c r="A20" s="1" t="s">
        <v>898</v>
      </c>
      <c r="B20" s="2" t="s">
        <v>899</v>
      </c>
      <c r="C20" s="4">
        <v>16.24</v>
      </c>
      <c r="D20" s="4">
        <v>25.88</v>
      </c>
      <c r="E20" s="4">
        <v>9.1</v>
      </c>
      <c r="F20" s="4">
        <v>16.74</v>
      </c>
      <c r="G20" s="4">
        <v>14.73</v>
      </c>
      <c r="H20" s="4">
        <v>1.3</v>
      </c>
      <c r="I20" s="63">
        <v>0</v>
      </c>
      <c r="J20" s="7">
        <f>C20+D20+E20+F20+G20+H20-I20</f>
        <v>83.99</v>
      </c>
      <c r="K20" s="36">
        <v>18.7</v>
      </c>
      <c r="L20" s="45">
        <f>J20*0.8+K20</f>
        <v>85.892</v>
      </c>
      <c r="M20" s="15" t="s">
        <v>21</v>
      </c>
      <c r="N20" s="6"/>
      <c r="O20" s="217" t="s">
        <v>675</v>
      </c>
      <c r="P20" s="15"/>
    </row>
    <row r="21" spans="1:16" ht="16.5">
      <c r="A21" s="1" t="s">
        <v>892</v>
      </c>
      <c r="B21" s="2" t="s">
        <v>893</v>
      </c>
      <c r="C21" s="4">
        <v>16.8</v>
      </c>
      <c r="D21" s="4">
        <v>25.32</v>
      </c>
      <c r="E21" s="4">
        <v>9.68</v>
      </c>
      <c r="F21" s="4">
        <v>16.8</v>
      </c>
      <c r="G21" s="4">
        <v>14.8</v>
      </c>
      <c r="H21" s="4">
        <v>1.5</v>
      </c>
      <c r="I21" s="63">
        <v>0</v>
      </c>
      <c r="J21" s="7">
        <f>C21+D21+E21+F21+G21+H21-I21</f>
        <v>84.9</v>
      </c>
      <c r="K21" s="36">
        <v>17</v>
      </c>
      <c r="L21" s="45">
        <f>J21*0.8+K21</f>
        <v>84.92</v>
      </c>
      <c r="M21" s="15" t="s">
        <v>876</v>
      </c>
      <c r="N21" s="6"/>
      <c r="O21" s="217" t="s">
        <v>675</v>
      </c>
      <c r="P21" s="15"/>
    </row>
    <row r="22" spans="1:16" ht="16.5">
      <c r="A22" s="1" t="s">
        <v>950</v>
      </c>
      <c r="B22" s="2" t="s">
        <v>951</v>
      </c>
      <c r="C22" s="11">
        <v>15.9</v>
      </c>
      <c r="D22" s="11">
        <v>24.88</v>
      </c>
      <c r="E22" s="11">
        <v>9.02</v>
      </c>
      <c r="F22" s="11">
        <v>16.53</v>
      </c>
      <c r="G22" s="11">
        <v>14.33</v>
      </c>
      <c r="H22" s="12">
        <v>2.7</v>
      </c>
      <c r="I22" s="63">
        <v>0</v>
      </c>
      <c r="J22" s="7">
        <f>C22+D22+E22+F22+G22+H22-I22</f>
        <v>83.36</v>
      </c>
      <c r="K22" s="36">
        <v>18.2</v>
      </c>
      <c r="L22" s="45">
        <f>J22*0.8+K22</f>
        <v>84.888</v>
      </c>
      <c r="M22" s="15" t="s">
        <v>876</v>
      </c>
      <c r="N22" s="6"/>
      <c r="O22" s="217" t="s">
        <v>675</v>
      </c>
      <c r="P22" s="15"/>
    </row>
    <row r="23" spans="1:16" ht="16.5">
      <c r="A23" s="1" t="s">
        <v>948</v>
      </c>
      <c r="B23" s="2" t="s">
        <v>949</v>
      </c>
      <c r="C23" s="11">
        <v>14.12</v>
      </c>
      <c r="D23" s="11">
        <v>22.42</v>
      </c>
      <c r="E23" s="11">
        <v>6.64</v>
      </c>
      <c r="F23" s="11">
        <v>14.28</v>
      </c>
      <c r="G23" s="11">
        <v>13.23</v>
      </c>
      <c r="H23" s="11">
        <v>1.5</v>
      </c>
      <c r="I23" s="63">
        <v>0</v>
      </c>
      <c r="J23" s="7">
        <f>C23+D23+E23+F23+G23+H23-I23</f>
        <v>72.19</v>
      </c>
      <c r="K23" s="36">
        <v>16.5</v>
      </c>
      <c r="L23" s="45">
        <f>L22</f>
        <v>84.888</v>
      </c>
      <c r="M23" s="15" t="s">
        <v>876</v>
      </c>
      <c r="N23" s="6"/>
      <c r="O23" s="217" t="s">
        <v>675</v>
      </c>
      <c r="P23" s="15"/>
    </row>
    <row r="24" spans="1:16" ht="16.5">
      <c r="A24" s="1" t="s">
        <v>991</v>
      </c>
      <c r="B24" s="2" t="s">
        <v>992</v>
      </c>
      <c r="C24" s="11">
        <v>17</v>
      </c>
      <c r="D24" s="11">
        <v>26.28</v>
      </c>
      <c r="E24" s="11">
        <v>8.3</v>
      </c>
      <c r="F24" s="11">
        <v>16.13</v>
      </c>
      <c r="G24" s="11">
        <v>14</v>
      </c>
      <c r="H24" s="11">
        <v>1.7</v>
      </c>
      <c r="I24" s="63">
        <v>0</v>
      </c>
      <c r="J24" s="7">
        <f>C24+D24+E24+F24+G24+H24-I24</f>
        <v>83.41</v>
      </c>
      <c r="K24" s="36">
        <v>17.7</v>
      </c>
      <c r="L24" s="45">
        <f>J24*0.8+K24</f>
        <v>84.428</v>
      </c>
      <c r="M24" s="15" t="s">
        <v>876</v>
      </c>
      <c r="N24" s="6"/>
      <c r="O24" s="217" t="s">
        <v>675</v>
      </c>
      <c r="P24" s="15"/>
    </row>
    <row r="25" spans="1:16" ht="16.5">
      <c r="A25" s="31" t="s">
        <v>997</v>
      </c>
      <c r="B25" s="32" t="s">
        <v>998</v>
      </c>
      <c r="C25" s="52">
        <v>18.32</v>
      </c>
      <c r="D25" s="52">
        <v>26.22</v>
      </c>
      <c r="E25" s="52">
        <v>9.1</v>
      </c>
      <c r="F25" s="52">
        <v>15.93</v>
      </c>
      <c r="G25" s="50">
        <v>14.9</v>
      </c>
      <c r="H25" s="57">
        <v>3.8</v>
      </c>
      <c r="I25" s="62">
        <v>0</v>
      </c>
      <c r="J25" s="34">
        <f>C25+D25+E25+F25+G25+H25-I25</f>
        <v>88.27</v>
      </c>
      <c r="K25" s="35">
        <v>12.6</v>
      </c>
      <c r="L25" s="59">
        <f>J25*0.8+K25</f>
        <v>83.216</v>
      </c>
      <c r="M25" s="52" t="s">
        <v>876</v>
      </c>
      <c r="N25" s="6"/>
      <c r="O25" s="217" t="s">
        <v>675</v>
      </c>
      <c r="P25" s="15" t="s">
        <v>1100</v>
      </c>
    </row>
    <row r="26" spans="1:16" ht="16.5">
      <c r="A26" s="1" t="s">
        <v>877</v>
      </c>
      <c r="B26" s="2" t="s">
        <v>878</v>
      </c>
      <c r="C26" s="37">
        <v>15.3</v>
      </c>
      <c r="D26" s="4">
        <v>24.6</v>
      </c>
      <c r="E26" s="4">
        <v>8.04</v>
      </c>
      <c r="F26" s="4">
        <v>16.13</v>
      </c>
      <c r="G26" s="4">
        <v>13.63</v>
      </c>
      <c r="H26" s="4">
        <v>2.2</v>
      </c>
      <c r="I26" s="63">
        <v>0</v>
      </c>
      <c r="J26" s="7">
        <f>C26+D26+E26+F26+G26+H26-I26</f>
        <v>79.9</v>
      </c>
      <c r="K26" s="36">
        <v>19.2</v>
      </c>
      <c r="L26" s="45">
        <f>J26*0.8+K26</f>
        <v>83.12</v>
      </c>
      <c r="M26" s="15" t="s">
        <v>876</v>
      </c>
      <c r="N26" s="6"/>
      <c r="O26" s="217" t="s">
        <v>675</v>
      </c>
      <c r="P26" s="15"/>
    </row>
    <row r="27" spans="1:16" ht="16.5">
      <c r="A27" s="1" t="s">
        <v>885</v>
      </c>
      <c r="B27" s="2" t="s">
        <v>886</v>
      </c>
      <c r="C27" s="4">
        <v>17.12</v>
      </c>
      <c r="D27" s="4">
        <v>26.18</v>
      </c>
      <c r="E27" s="37">
        <v>8.62</v>
      </c>
      <c r="F27" s="4">
        <v>17</v>
      </c>
      <c r="G27" s="4">
        <v>14.6</v>
      </c>
      <c r="H27" s="4">
        <v>1.6</v>
      </c>
      <c r="I27" s="63">
        <v>2</v>
      </c>
      <c r="J27" s="7">
        <f>C27+D27+E27+F27+G27+H27-I27</f>
        <v>83.11999999999998</v>
      </c>
      <c r="K27" s="36">
        <v>16.2</v>
      </c>
      <c r="L27" s="45">
        <f>J27*0.8+K27</f>
        <v>82.69599999999998</v>
      </c>
      <c r="M27" s="15" t="s">
        <v>876</v>
      </c>
      <c r="N27" s="6"/>
      <c r="O27" s="217" t="s">
        <v>675</v>
      </c>
      <c r="P27" s="15"/>
    </row>
    <row r="28" spans="1:16" ht="16.5">
      <c r="A28" s="1" t="s">
        <v>906</v>
      </c>
      <c r="B28" s="2" t="s">
        <v>907</v>
      </c>
      <c r="C28" s="4">
        <v>16.7</v>
      </c>
      <c r="D28" s="4">
        <v>24.38</v>
      </c>
      <c r="E28" s="4">
        <v>8.14</v>
      </c>
      <c r="F28" s="4">
        <v>15.06</v>
      </c>
      <c r="G28" s="4">
        <v>13.78</v>
      </c>
      <c r="H28" s="4">
        <v>4.2</v>
      </c>
      <c r="I28" s="63">
        <v>0</v>
      </c>
      <c r="J28" s="7">
        <f>C28+D28+E28+F28+G28+H28-I28</f>
        <v>82.26</v>
      </c>
      <c r="K28" s="36">
        <v>16.8</v>
      </c>
      <c r="L28" s="45">
        <f>J28*0.8+K28</f>
        <v>82.608</v>
      </c>
      <c r="M28" s="15" t="s">
        <v>876</v>
      </c>
      <c r="N28" s="6"/>
      <c r="O28" s="217" t="s">
        <v>675</v>
      </c>
      <c r="P28" s="15"/>
    </row>
    <row r="29" spans="1:16" ht="16.5">
      <c r="A29" s="1" t="s">
        <v>918</v>
      </c>
      <c r="B29" s="2" t="s">
        <v>919</v>
      </c>
      <c r="C29" s="4">
        <v>17.18</v>
      </c>
      <c r="D29" s="4">
        <v>25.68</v>
      </c>
      <c r="E29" s="4">
        <v>9.08</v>
      </c>
      <c r="F29" s="4">
        <v>15.73</v>
      </c>
      <c r="G29" s="4">
        <v>13.95</v>
      </c>
      <c r="H29" s="4">
        <v>2.1</v>
      </c>
      <c r="I29" s="63">
        <v>0</v>
      </c>
      <c r="J29" s="7">
        <f>C29+D29+E29+F29+G29+H29-I29</f>
        <v>83.72</v>
      </c>
      <c r="K29" s="36">
        <v>15.6</v>
      </c>
      <c r="L29" s="45">
        <f>J29*0.8+K29</f>
        <v>82.576</v>
      </c>
      <c r="M29" s="15" t="s">
        <v>876</v>
      </c>
      <c r="N29" s="6"/>
      <c r="O29" s="217" t="s">
        <v>675</v>
      </c>
      <c r="P29" s="15"/>
    </row>
    <row r="30" spans="1:16" ht="16.5">
      <c r="A30" s="31" t="s">
        <v>1020</v>
      </c>
      <c r="B30" s="32" t="s">
        <v>1021</v>
      </c>
      <c r="C30" s="53">
        <v>16.06</v>
      </c>
      <c r="D30" s="53">
        <v>25.04</v>
      </c>
      <c r="E30" s="53">
        <v>8.76</v>
      </c>
      <c r="F30" s="53">
        <v>16.23</v>
      </c>
      <c r="G30" s="50">
        <v>13.73</v>
      </c>
      <c r="H30" s="53">
        <v>1.1</v>
      </c>
      <c r="I30" s="62">
        <v>0</v>
      </c>
      <c r="J30" s="34">
        <f>C30+D30+E30+F30+G30+H30-I30</f>
        <v>80.91999999999999</v>
      </c>
      <c r="K30" s="35">
        <v>17.6</v>
      </c>
      <c r="L30" s="59">
        <f>J30*0.8+K30</f>
        <v>82.33599999999998</v>
      </c>
      <c r="M30" s="52" t="s">
        <v>876</v>
      </c>
      <c r="N30" s="6"/>
      <c r="O30" s="217" t="s">
        <v>675</v>
      </c>
      <c r="P30" s="15" t="s">
        <v>1101</v>
      </c>
    </row>
    <row r="31" spans="1:16" ht="16.5">
      <c r="A31" s="1" t="s">
        <v>874</v>
      </c>
      <c r="B31" s="2" t="s">
        <v>875</v>
      </c>
      <c r="C31" s="4">
        <v>16.56</v>
      </c>
      <c r="D31" s="4">
        <v>26.02</v>
      </c>
      <c r="E31" s="4">
        <v>7.9</v>
      </c>
      <c r="F31" s="4">
        <v>14.96</v>
      </c>
      <c r="G31" s="4">
        <v>13.78</v>
      </c>
      <c r="H31" s="4">
        <v>1.7</v>
      </c>
      <c r="I31" s="63">
        <v>0</v>
      </c>
      <c r="J31" s="7">
        <f>C31+D31+E31+F31+G31+H31-I31</f>
        <v>80.92</v>
      </c>
      <c r="K31" s="36">
        <v>17.5</v>
      </c>
      <c r="L31" s="45">
        <f>J31*0.8+K31</f>
        <v>82.236</v>
      </c>
      <c r="M31" s="15" t="s">
        <v>876</v>
      </c>
      <c r="N31" s="6"/>
      <c r="O31" s="217" t="s">
        <v>675</v>
      </c>
      <c r="P31" s="15"/>
    </row>
    <row r="32" spans="1:16" ht="16.5">
      <c r="A32" s="1" t="s">
        <v>922</v>
      </c>
      <c r="B32" s="2" t="s">
        <v>923</v>
      </c>
      <c r="C32" s="4">
        <v>15.68</v>
      </c>
      <c r="D32" s="4">
        <v>24.96</v>
      </c>
      <c r="E32" s="4">
        <v>8.14</v>
      </c>
      <c r="F32" s="4">
        <v>16.05</v>
      </c>
      <c r="G32" s="4">
        <v>13.73</v>
      </c>
      <c r="H32" s="4">
        <v>3.9</v>
      </c>
      <c r="I32" s="63">
        <v>0</v>
      </c>
      <c r="J32" s="7">
        <f>C32+D32+E32+F32+G32+H32-I32</f>
        <v>82.46000000000001</v>
      </c>
      <c r="K32" s="36">
        <v>15.7</v>
      </c>
      <c r="L32" s="45">
        <f>J32*0.8+K32</f>
        <v>81.668</v>
      </c>
      <c r="M32" s="15" t="s">
        <v>876</v>
      </c>
      <c r="N32" s="6"/>
      <c r="O32" s="217" t="s">
        <v>675</v>
      </c>
      <c r="P32" s="15"/>
    </row>
    <row r="33" spans="1:16" ht="16.5">
      <c r="A33" s="1" t="s">
        <v>983</v>
      </c>
      <c r="B33" s="2" t="s">
        <v>984</v>
      </c>
      <c r="C33" s="11">
        <v>16.68</v>
      </c>
      <c r="D33" s="11">
        <v>24.62</v>
      </c>
      <c r="E33" s="11">
        <v>8.4</v>
      </c>
      <c r="F33" s="11">
        <v>15.83</v>
      </c>
      <c r="G33" s="11">
        <v>13.83</v>
      </c>
      <c r="H33" s="11">
        <v>1.2</v>
      </c>
      <c r="I33" s="63">
        <v>0</v>
      </c>
      <c r="J33" s="7">
        <f>C33+D33+E33+F33+G33+H33-I33</f>
        <v>80.56</v>
      </c>
      <c r="K33" s="36">
        <v>17.1</v>
      </c>
      <c r="L33" s="45">
        <f>J33*0.8+K33</f>
        <v>81.548</v>
      </c>
      <c r="M33" s="15" t="s">
        <v>876</v>
      </c>
      <c r="N33" s="6"/>
      <c r="O33" s="217" t="s">
        <v>675</v>
      </c>
      <c r="P33" s="15"/>
    </row>
    <row r="34" spans="1:16" ht="16.5">
      <c r="A34" s="31" t="s">
        <v>1012</v>
      </c>
      <c r="B34" s="32" t="s">
        <v>1013</v>
      </c>
      <c r="C34" s="53">
        <v>17.28</v>
      </c>
      <c r="D34" s="53">
        <v>25.5</v>
      </c>
      <c r="E34" s="53">
        <v>8.52</v>
      </c>
      <c r="F34" s="53">
        <v>14.96</v>
      </c>
      <c r="G34" s="50">
        <v>14.05</v>
      </c>
      <c r="H34" s="53">
        <v>1.5</v>
      </c>
      <c r="I34" s="62">
        <v>0</v>
      </c>
      <c r="J34" s="34">
        <f>C34+D34+E34+F34+G34+H34-I34</f>
        <v>81.80999999999999</v>
      </c>
      <c r="K34" s="35">
        <v>15.9</v>
      </c>
      <c r="L34" s="59">
        <f>J34*0.8+K34</f>
        <v>81.348</v>
      </c>
      <c r="M34" s="52" t="s">
        <v>876</v>
      </c>
      <c r="N34" s="6"/>
      <c r="O34" s="218" t="s">
        <v>675</v>
      </c>
      <c r="P34" s="15" t="s">
        <v>1102</v>
      </c>
    </row>
    <row r="35" spans="1:16" ht="16.5">
      <c r="A35" s="1" t="s">
        <v>881</v>
      </c>
      <c r="B35" s="38" t="s">
        <v>882</v>
      </c>
      <c r="C35" s="4">
        <v>16.82</v>
      </c>
      <c r="D35" s="4">
        <v>25.56</v>
      </c>
      <c r="E35" s="4">
        <v>9.48</v>
      </c>
      <c r="F35" s="4">
        <v>14.7</v>
      </c>
      <c r="G35" s="4">
        <v>14.15</v>
      </c>
      <c r="H35" s="4">
        <v>1.5</v>
      </c>
      <c r="I35" s="63">
        <v>0</v>
      </c>
      <c r="J35" s="7">
        <f>C35+D35+E35+F35+G35+H35-I35</f>
        <v>82.21000000000001</v>
      </c>
      <c r="K35" s="36">
        <v>15.4</v>
      </c>
      <c r="L35" s="45">
        <f>J35*0.8+K35</f>
        <v>81.16800000000002</v>
      </c>
      <c r="M35" s="15" t="s">
        <v>876</v>
      </c>
      <c r="N35" s="6"/>
      <c r="O35" s="217" t="s">
        <v>675</v>
      </c>
      <c r="P35" s="15"/>
    </row>
    <row r="36" spans="1:16" ht="16.5">
      <c r="A36" s="31" t="s">
        <v>1005</v>
      </c>
      <c r="B36" s="32" t="s">
        <v>1006</v>
      </c>
      <c r="C36" s="54">
        <v>16.1</v>
      </c>
      <c r="D36" s="54">
        <v>25.44</v>
      </c>
      <c r="E36" s="54">
        <v>8.86</v>
      </c>
      <c r="F36" s="54">
        <v>18.2</v>
      </c>
      <c r="G36" s="50">
        <v>14.2</v>
      </c>
      <c r="H36" s="53">
        <v>0</v>
      </c>
      <c r="I36" s="62">
        <v>0</v>
      </c>
      <c r="J36" s="34">
        <f>C36+D36+E36+F36+G36+H36-I36</f>
        <v>82.80000000000001</v>
      </c>
      <c r="K36" s="35">
        <v>14.6</v>
      </c>
      <c r="L36" s="59">
        <f>J36*0.8+K36</f>
        <v>80.84</v>
      </c>
      <c r="M36" s="52" t="s">
        <v>876</v>
      </c>
      <c r="N36" s="6"/>
      <c r="O36" s="218" t="s">
        <v>675</v>
      </c>
      <c r="P36" s="15" t="s">
        <v>1103</v>
      </c>
    </row>
    <row r="37" spans="1:16" ht="16.5">
      <c r="A37" s="1" t="s">
        <v>902</v>
      </c>
      <c r="B37" s="2" t="s">
        <v>903</v>
      </c>
      <c r="C37" s="9">
        <v>15.62</v>
      </c>
      <c r="D37" s="9">
        <v>25.2</v>
      </c>
      <c r="E37" s="9">
        <v>7.42</v>
      </c>
      <c r="F37" s="9">
        <v>14.23</v>
      </c>
      <c r="G37" s="9">
        <v>13.55</v>
      </c>
      <c r="H37" s="9">
        <v>2.9</v>
      </c>
      <c r="I37" s="63">
        <v>0</v>
      </c>
      <c r="J37" s="7">
        <f>C37+D37+E37+F37+G37+H37-I37</f>
        <v>78.92</v>
      </c>
      <c r="K37" s="36">
        <v>17.7</v>
      </c>
      <c r="L37" s="45">
        <f>J37*0.8+K37</f>
        <v>80.836</v>
      </c>
      <c r="M37" s="15" t="s">
        <v>876</v>
      </c>
      <c r="N37" s="6"/>
      <c r="O37" s="217" t="s">
        <v>675</v>
      </c>
      <c r="P37" s="15"/>
    </row>
    <row r="38" spans="1:16" ht="16.5">
      <c r="A38" s="1" t="s">
        <v>930</v>
      </c>
      <c r="B38" s="2" t="s">
        <v>931</v>
      </c>
      <c r="C38" s="11">
        <v>16.22</v>
      </c>
      <c r="D38" s="11">
        <v>24.68</v>
      </c>
      <c r="E38" s="11">
        <v>7.92</v>
      </c>
      <c r="F38" s="11">
        <v>15.65</v>
      </c>
      <c r="G38" s="11">
        <v>14.1</v>
      </c>
      <c r="H38" s="20">
        <v>1.6</v>
      </c>
      <c r="I38" s="63">
        <v>0</v>
      </c>
      <c r="J38" s="7">
        <f>C38+D38+E38+F38+G38+H38-I38</f>
        <v>80.16999999999999</v>
      </c>
      <c r="K38" s="36">
        <v>16.6</v>
      </c>
      <c r="L38" s="45">
        <f>J38*0.8+K38</f>
        <v>80.73599999999999</v>
      </c>
      <c r="M38" s="15" t="s">
        <v>876</v>
      </c>
      <c r="N38" s="6"/>
      <c r="O38" s="217" t="s">
        <v>675</v>
      </c>
      <c r="P38" s="15"/>
    </row>
    <row r="39" spans="1:16" ht="16.5">
      <c r="A39" s="1" t="s">
        <v>962</v>
      </c>
      <c r="B39" s="2" t="s">
        <v>963</v>
      </c>
      <c r="C39" s="11">
        <v>16.1</v>
      </c>
      <c r="D39" s="11">
        <v>25.64</v>
      </c>
      <c r="E39" s="11">
        <v>7.78</v>
      </c>
      <c r="F39" s="11">
        <v>15.43</v>
      </c>
      <c r="G39" s="11">
        <v>13.6</v>
      </c>
      <c r="H39" s="11">
        <v>1.7</v>
      </c>
      <c r="I39" s="63">
        <v>0</v>
      </c>
      <c r="J39" s="7">
        <f>C39+D39+E39+F39+G39+H39-I39</f>
        <v>80.25</v>
      </c>
      <c r="K39" s="36">
        <v>16.5</v>
      </c>
      <c r="L39" s="45">
        <f>J39*0.8+K39</f>
        <v>80.7</v>
      </c>
      <c r="M39" s="15" t="s">
        <v>876</v>
      </c>
      <c r="N39" s="6"/>
      <c r="O39" s="217" t="s">
        <v>675</v>
      </c>
      <c r="P39" s="15"/>
    </row>
    <row r="40" spans="1:16" ht="16.5">
      <c r="A40" s="1" t="s">
        <v>981</v>
      </c>
      <c r="B40" s="2" t="s">
        <v>982</v>
      </c>
      <c r="C40" s="12">
        <v>15.74</v>
      </c>
      <c r="D40" s="12">
        <v>25.44</v>
      </c>
      <c r="E40" s="12">
        <v>8.1</v>
      </c>
      <c r="F40" s="12">
        <v>15.38</v>
      </c>
      <c r="G40" s="12">
        <v>13.43</v>
      </c>
      <c r="H40" s="11">
        <v>1.9</v>
      </c>
      <c r="I40" s="63">
        <v>0</v>
      </c>
      <c r="J40" s="7">
        <f>C40+D40+E40+F40+G40+H40-I40</f>
        <v>79.99000000000001</v>
      </c>
      <c r="K40" s="36">
        <v>16.7</v>
      </c>
      <c r="L40" s="45">
        <f>J40*0.8+K40</f>
        <v>80.69200000000001</v>
      </c>
      <c r="M40" s="15" t="s">
        <v>876</v>
      </c>
      <c r="N40" s="6"/>
      <c r="O40" s="217" t="s">
        <v>675</v>
      </c>
      <c r="P40" s="15"/>
    </row>
    <row r="41" spans="1:16" ht="16.5">
      <c r="A41" s="1" t="s">
        <v>932</v>
      </c>
      <c r="B41" s="2" t="s">
        <v>933</v>
      </c>
      <c r="C41" s="11">
        <v>15.68</v>
      </c>
      <c r="D41" s="11">
        <v>25.34</v>
      </c>
      <c r="E41" s="11">
        <v>8.78</v>
      </c>
      <c r="F41" s="11">
        <v>16.4</v>
      </c>
      <c r="G41" s="44">
        <v>13.55</v>
      </c>
      <c r="H41" s="11">
        <v>1.3</v>
      </c>
      <c r="I41" s="63">
        <v>0</v>
      </c>
      <c r="J41" s="7">
        <f>C41+D41+E41+F41+G41+H41-I41</f>
        <v>81.04999999999998</v>
      </c>
      <c r="K41" s="36">
        <v>15.5</v>
      </c>
      <c r="L41" s="45">
        <f>J41*0.8+K41</f>
        <v>80.33999999999999</v>
      </c>
      <c r="M41" s="15" t="s">
        <v>876</v>
      </c>
      <c r="N41" s="6"/>
      <c r="O41" s="217" t="s">
        <v>675</v>
      </c>
      <c r="P41" s="15"/>
    </row>
    <row r="42" spans="1:16" ht="16.5">
      <c r="A42" s="31" t="s">
        <v>1034</v>
      </c>
      <c r="B42" s="32" t="s">
        <v>1035</v>
      </c>
      <c r="C42" s="59">
        <v>16.04</v>
      </c>
      <c r="D42" s="59">
        <v>24.14</v>
      </c>
      <c r="E42" s="59">
        <v>8.5</v>
      </c>
      <c r="F42" s="59">
        <v>16.65</v>
      </c>
      <c r="G42" s="50">
        <v>13.78</v>
      </c>
      <c r="H42" s="53">
        <v>1</v>
      </c>
      <c r="I42" s="62">
        <v>0</v>
      </c>
      <c r="J42" s="34">
        <f>C42+D42+E42+F42+G42+H42-I42</f>
        <v>80.11</v>
      </c>
      <c r="K42" s="35">
        <v>16</v>
      </c>
      <c r="L42" s="59">
        <f>J42*0.8+K42</f>
        <v>80.08800000000001</v>
      </c>
      <c r="M42" s="52" t="s">
        <v>876</v>
      </c>
      <c r="N42" s="6"/>
      <c r="O42" s="218" t="s">
        <v>675</v>
      </c>
      <c r="P42" s="15" t="s">
        <v>1104</v>
      </c>
    </row>
    <row r="43" spans="1:16" ht="16.5">
      <c r="A43" s="1" t="s">
        <v>879</v>
      </c>
      <c r="B43" s="2" t="s">
        <v>880</v>
      </c>
      <c r="C43" s="4">
        <v>16.82</v>
      </c>
      <c r="D43" s="4">
        <v>25.5</v>
      </c>
      <c r="E43" s="4">
        <v>9.4</v>
      </c>
      <c r="F43" s="4">
        <v>15.78</v>
      </c>
      <c r="G43" s="4">
        <v>13.33</v>
      </c>
      <c r="H43" s="4">
        <v>1.6</v>
      </c>
      <c r="I43" s="63">
        <v>0</v>
      </c>
      <c r="J43" s="7">
        <f>C43+D43+E43+F43+G43+H43-I43</f>
        <v>82.42999999999999</v>
      </c>
      <c r="K43" s="36">
        <v>13.8</v>
      </c>
      <c r="L43" s="45">
        <f>J43*0.8+K43</f>
        <v>79.744</v>
      </c>
      <c r="M43" s="15" t="s">
        <v>870</v>
      </c>
      <c r="N43" s="6"/>
      <c r="O43" s="217" t="s">
        <v>669</v>
      </c>
      <c r="P43" s="15"/>
    </row>
    <row r="44" spans="1:16" ht="16.5">
      <c r="A44" s="1" t="s">
        <v>973</v>
      </c>
      <c r="B44" s="2" t="s">
        <v>974</v>
      </c>
      <c r="C44" s="11">
        <v>15.66</v>
      </c>
      <c r="D44" s="11">
        <v>24.78</v>
      </c>
      <c r="E44" s="11">
        <v>7.64</v>
      </c>
      <c r="F44" s="11">
        <v>16.16</v>
      </c>
      <c r="G44" s="11">
        <v>13.53</v>
      </c>
      <c r="H44" s="12">
        <v>2.2</v>
      </c>
      <c r="I44" s="63">
        <v>0</v>
      </c>
      <c r="J44" s="7">
        <f>C44+D44+E44+F44+G44+H44-I44</f>
        <v>79.97</v>
      </c>
      <c r="K44" s="36">
        <v>15.5</v>
      </c>
      <c r="L44" s="45">
        <f>J44*0.8+K44</f>
        <v>79.476</v>
      </c>
      <c r="M44" s="15" t="s">
        <v>870</v>
      </c>
      <c r="N44" s="6"/>
      <c r="O44" s="217" t="s">
        <v>669</v>
      </c>
      <c r="P44" s="15"/>
    </row>
    <row r="45" spans="1:16" ht="16.5">
      <c r="A45" s="1" t="s">
        <v>979</v>
      </c>
      <c r="B45" s="2" t="s">
        <v>980</v>
      </c>
      <c r="C45" s="11">
        <v>16.44</v>
      </c>
      <c r="D45" s="11">
        <v>24.44</v>
      </c>
      <c r="E45" s="44">
        <v>7.02</v>
      </c>
      <c r="F45" s="11">
        <v>14.3</v>
      </c>
      <c r="G45" s="11">
        <v>13.4</v>
      </c>
      <c r="H45" s="11">
        <v>1.7</v>
      </c>
      <c r="I45" s="63">
        <v>0</v>
      </c>
      <c r="J45" s="7">
        <f>C45+D45+E45+F45+G45+H45-I45</f>
        <v>77.30000000000001</v>
      </c>
      <c r="K45" s="36">
        <v>17</v>
      </c>
      <c r="L45" s="45">
        <f>J45*0.8+K45</f>
        <v>78.84</v>
      </c>
      <c r="M45" s="15" t="s">
        <v>870</v>
      </c>
      <c r="N45" s="6"/>
      <c r="O45" s="217" t="s">
        <v>669</v>
      </c>
      <c r="P45" s="15"/>
    </row>
    <row r="46" spans="1:16" ht="16.5">
      <c r="A46" s="1" t="s">
        <v>975</v>
      </c>
      <c r="B46" s="2" t="s">
        <v>976</v>
      </c>
      <c r="C46" s="11">
        <v>15.06</v>
      </c>
      <c r="D46" s="11">
        <v>24.46</v>
      </c>
      <c r="E46" s="11">
        <v>6.5</v>
      </c>
      <c r="F46" s="11">
        <v>15.15</v>
      </c>
      <c r="G46" s="11">
        <v>13.35</v>
      </c>
      <c r="H46" s="11">
        <v>2.4</v>
      </c>
      <c r="I46" s="63">
        <v>0</v>
      </c>
      <c r="J46" s="7">
        <f>C46+D46+E46+F46+G46+H46-I46</f>
        <v>76.92</v>
      </c>
      <c r="K46" s="36">
        <v>17.2</v>
      </c>
      <c r="L46" s="45">
        <f>J46*0.8+K46</f>
        <v>78.736</v>
      </c>
      <c r="M46" s="15" t="s">
        <v>870</v>
      </c>
      <c r="N46" s="6"/>
      <c r="O46" s="217" t="s">
        <v>669</v>
      </c>
      <c r="P46" s="15"/>
    </row>
    <row r="47" spans="1:16" ht="16.5">
      <c r="A47" s="1" t="s">
        <v>883</v>
      </c>
      <c r="B47" s="38" t="s">
        <v>884</v>
      </c>
      <c r="C47" s="4">
        <v>15.64</v>
      </c>
      <c r="D47" s="4">
        <v>24.18</v>
      </c>
      <c r="E47" s="4">
        <v>7.6</v>
      </c>
      <c r="F47" s="4">
        <v>16.7</v>
      </c>
      <c r="G47" s="4">
        <v>13.55</v>
      </c>
      <c r="H47" s="4">
        <v>2.4</v>
      </c>
      <c r="I47" s="63">
        <v>0</v>
      </c>
      <c r="J47" s="7">
        <f>C47+D47+E47+F47+G47+H47-I47</f>
        <v>80.07000000000001</v>
      </c>
      <c r="K47" s="36">
        <v>14.6</v>
      </c>
      <c r="L47" s="45">
        <f>J47*0.8+K47</f>
        <v>78.656</v>
      </c>
      <c r="M47" s="15" t="s">
        <v>870</v>
      </c>
      <c r="N47" s="6"/>
      <c r="O47" s="217" t="s">
        <v>669</v>
      </c>
      <c r="P47" s="15"/>
    </row>
    <row r="48" spans="1:16" ht="16.5">
      <c r="A48" s="31" t="s">
        <v>1026</v>
      </c>
      <c r="B48" s="32" t="s">
        <v>1027</v>
      </c>
      <c r="C48" s="53">
        <v>15.08</v>
      </c>
      <c r="D48" s="53">
        <v>25.6</v>
      </c>
      <c r="E48" s="53">
        <v>8.02</v>
      </c>
      <c r="F48" s="53">
        <v>14.38</v>
      </c>
      <c r="G48" s="50">
        <v>13.9</v>
      </c>
      <c r="H48" s="53">
        <v>2.4</v>
      </c>
      <c r="I48" s="62">
        <v>0</v>
      </c>
      <c r="J48" s="34">
        <f>C48+D48+E48+F48+G48+H48-I48</f>
        <v>79.38000000000001</v>
      </c>
      <c r="K48" s="35">
        <v>14.8</v>
      </c>
      <c r="L48" s="59">
        <f>J48*0.8+K48</f>
        <v>78.30400000000002</v>
      </c>
      <c r="M48" s="52" t="s">
        <v>870</v>
      </c>
      <c r="N48" s="6"/>
      <c r="O48" s="218" t="s">
        <v>669</v>
      </c>
      <c r="P48" s="15" t="s">
        <v>1105</v>
      </c>
    </row>
    <row r="49" spans="1:16" ht="16.5">
      <c r="A49" s="31" t="s">
        <v>1001</v>
      </c>
      <c r="B49" s="32" t="s">
        <v>1002</v>
      </c>
      <c r="C49" s="53">
        <v>16.58</v>
      </c>
      <c r="D49" s="53">
        <v>23.12</v>
      </c>
      <c r="E49" s="53">
        <v>8.1</v>
      </c>
      <c r="F49" s="53">
        <v>15.63</v>
      </c>
      <c r="G49" s="50">
        <v>13.98</v>
      </c>
      <c r="H49" s="57">
        <v>0.2</v>
      </c>
      <c r="I49" s="62">
        <v>0</v>
      </c>
      <c r="J49" s="34">
        <f>C49+D49+E49+F49+G49+H49-I49</f>
        <v>77.61000000000001</v>
      </c>
      <c r="K49" s="35">
        <v>16</v>
      </c>
      <c r="L49" s="59">
        <f>J49*0.8+K49</f>
        <v>78.08800000000002</v>
      </c>
      <c r="M49" s="52" t="s">
        <v>870</v>
      </c>
      <c r="N49" s="6"/>
      <c r="O49" s="218" t="s">
        <v>669</v>
      </c>
      <c r="P49" s="15" t="s">
        <v>1099</v>
      </c>
    </row>
    <row r="50" spans="1:16" ht="16.5">
      <c r="A50" s="1" t="s">
        <v>958</v>
      </c>
      <c r="B50" s="2" t="s">
        <v>959</v>
      </c>
      <c r="C50" s="11">
        <v>16.9</v>
      </c>
      <c r="D50" s="11">
        <v>24.82</v>
      </c>
      <c r="E50" s="11">
        <v>6.88</v>
      </c>
      <c r="F50" s="11">
        <v>16.85</v>
      </c>
      <c r="G50" s="11">
        <v>13.28</v>
      </c>
      <c r="H50" s="20">
        <v>1.2</v>
      </c>
      <c r="I50" s="63">
        <v>0</v>
      </c>
      <c r="J50" s="7">
        <f>C50+D50+E50+F50+G50+H50-I50</f>
        <v>79.93</v>
      </c>
      <c r="K50" s="36">
        <v>14.1</v>
      </c>
      <c r="L50" s="45">
        <f>J50*0.8+K50</f>
        <v>78.04400000000001</v>
      </c>
      <c r="M50" s="15" t="s">
        <v>870</v>
      </c>
      <c r="N50" s="6"/>
      <c r="O50" s="217" t="s">
        <v>669</v>
      </c>
      <c r="P50" s="15"/>
    </row>
    <row r="51" spans="1:16" ht="16.5">
      <c r="A51" s="1" t="s">
        <v>916</v>
      </c>
      <c r="B51" s="2" t="s">
        <v>917</v>
      </c>
      <c r="C51" s="4">
        <v>15.92</v>
      </c>
      <c r="D51" s="4">
        <v>26.18</v>
      </c>
      <c r="E51" s="4">
        <v>9.12</v>
      </c>
      <c r="F51" s="4">
        <v>15.06</v>
      </c>
      <c r="G51" s="4">
        <v>14.15</v>
      </c>
      <c r="H51" s="4">
        <v>1</v>
      </c>
      <c r="I51" s="63">
        <v>0</v>
      </c>
      <c r="J51" s="7">
        <f>C51+D51+E51+F51+G51+H51-I51</f>
        <v>81.43</v>
      </c>
      <c r="K51" s="36">
        <v>12.9</v>
      </c>
      <c r="L51" s="45">
        <f>J51*0.8+K51</f>
        <v>78.04400000000001</v>
      </c>
      <c r="M51" s="15" t="s">
        <v>870</v>
      </c>
      <c r="N51" s="6"/>
      <c r="O51" s="217" t="s">
        <v>669</v>
      </c>
      <c r="P51" s="15"/>
    </row>
    <row r="52" spans="1:16" ht="16.5">
      <c r="A52" s="1" t="s">
        <v>926</v>
      </c>
      <c r="B52" s="2" t="s">
        <v>927</v>
      </c>
      <c r="C52" s="4">
        <v>15.26</v>
      </c>
      <c r="D52" s="4">
        <v>25.4</v>
      </c>
      <c r="E52" s="4">
        <v>7.84</v>
      </c>
      <c r="F52" s="4">
        <v>14.28</v>
      </c>
      <c r="G52" s="4">
        <v>13.93</v>
      </c>
      <c r="H52" s="4">
        <v>1.2</v>
      </c>
      <c r="I52" s="63">
        <v>0</v>
      </c>
      <c r="J52" s="7">
        <f>C52+D52+E52+F52+G52+H52-I52</f>
        <v>77.91000000000001</v>
      </c>
      <c r="K52" s="36">
        <v>15.5</v>
      </c>
      <c r="L52" s="45">
        <f>J52*0.8+K52</f>
        <v>77.828</v>
      </c>
      <c r="M52" s="15" t="s">
        <v>870</v>
      </c>
      <c r="N52" s="6"/>
      <c r="O52" s="217" t="s">
        <v>669</v>
      </c>
      <c r="P52" s="15"/>
    </row>
    <row r="53" spans="1:16" ht="16.5">
      <c r="A53" s="1" t="s">
        <v>954</v>
      </c>
      <c r="B53" s="2" t="s">
        <v>955</v>
      </c>
      <c r="C53" s="12">
        <v>14.44</v>
      </c>
      <c r="D53" s="12">
        <v>25.34</v>
      </c>
      <c r="E53" s="12">
        <v>6.78</v>
      </c>
      <c r="F53" s="12">
        <v>15.48</v>
      </c>
      <c r="G53" s="12">
        <v>14</v>
      </c>
      <c r="H53" s="11">
        <v>2.9</v>
      </c>
      <c r="I53" s="63">
        <v>0</v>
      </c>
      <c r="J53" s="7">
        <f>C53+D53+E53+F53+G53+H53-I53</f>
        <v>78.94000000000001</v>
      </c>
      <c r="K53" s="36">
        <v>14.5</v>
      </c>
      <c r="L53" s="45">
        <f>J53*0.8+K53</f>
        <v>77.65200000000002</v>
      </c>
      <c r="M53" s="15" t="s">
        <v>870</v>
      </c>
      <c r="N53" s="6"/>
      <c r="O53" s="217" t="s">
        <v>669</v>
      </c>
      <c r="P53" s="15"/>
    </row>
    <row r="54" spans="1:16" ht="16.5">
      <c r="A54" s="1" t="s">
        <v>942</v>
      </c>
      <c r="B54" s="2" t="s">
        <v>943</v>
      </c>
      <c r="C54" s="11">
        <v>14.98</v>
      </c>
      <c r="D54" s="11">
        <v>23.32</v>
      </c>
      <c r="E54" s="11">
        <v>7.94</v>
      </c>
      <c r="F54" s="11">
        <v>15.33</v>
      </c>
      <c r="G54" s="11">
        <v>13.43</v>
      </c>
      <c r="H54" s="11">
        <v>1.4</v>
      </c>
      <c r="I54" s="63">
        <v>0</v>
      </c>
      <c r="J54" s="7">
        <f>C54+D54+E54+F54+G54+H54-I54</f>
        <v>76.4</v>
      </c>
      <c r="K54" s="36">
        <v>15.6</v>
      </c>
      <c r="L54" s="45">
        <f>J54*0.8+K54</f>
        <v>76.72</v>
      </c>
      <c r="M54" s="15" t="s">
        <v>870</v>
      </c>
      <c r="N54" s="6"/>
      <c r="O54" s="217" t="s">
        <v>669</v>
      </c>
      <c r="P54" s="15"/>
    </row>
    <row r="55" spans="1:16" ht="16.5">
      <c r="A55" s="1" t="s">
        <v>894</v>
      </c>
      <c r="B55" s="2" t="s">
        <v>895</v>
      </c>
      <c r="C55" s="4">
        <v>14.96</v>
      </c>
      <c r="D55" s="4">
        <v>25.3</v>
      </c>
      <c r="E55" s="4">
        <v>6.88</v>
      </c>
      <c r="F55" s="4">
        <v>15.33</v>
      </c>
      <c r="G55" s="4">
        <v>13.9</v>
      </c>
      <c r="H55" s="4">
        <v>1.4</v>
      </c>
      <c r="I55" s="63">
        <v>0</v>
      </c>
      <c r="J55" s="7">
        <f>C55+D55+E55+F55+G55+H55-I55</f>
        <v>77.77000000000001</v>
      </c>
      <c r="K55" s="36">
        <v>14.2</v>
      </c>
      <c r="L55" s="45">
        <f>J55*0.8+K55</f>
        <v>76.41600000000001</v>
      </c>
      <c r="M55" s="15" t="s">
        <v>870</v>
      </c>
      <c r="N55" s="6"/>
      <c r="O55" s="217" t="s">
        <v>669</v>
      </c>
      <c r="P55" s="15"/>
    </row>
    <row r="56" spans="1:16" ht="16.5">
      <c r="A56" s="1" t="s">
        <v>960</v>
      </c>
      <c r="B56" s="2" t="s">
        <v>961</v>
      </c>
      <c r="C56" s="11">
        <v>17</v>
      </c>
      <c r="D56" s="11">
        <v>25.48</v>
      </c>
      <c r="E56" s="11">
        <v>6.74</v>
      </c>
      <c r="F56" s="11">
        <v>15.01</v>
      </c>
      <c r="G56" s="11">
        <v>13.83</v>
      </c>
      <c r="H56" s="11">
        <v>1.5</v>
      </c>
      <c r="I56" s="63">
        <v>2</v>
      </c>
      <c r="J56" s="7">
        <f>C56+D56+E56+F56+G56+H56-I56</f>
        <v>77.56</v>
      </c>
      <c r="K56" s="36">
        <v>14.3</v>
      </c>
      <c r="L56" s="45">
        <f>J56*0.8+K56</f>
        <v>76.348</v>
      </c>
      <c r="M56" s="15" t="s">
        <v>870</v>
      </c>
      <c r="N56" s="6"/>
      <c r="O56" s="217" t="s">
        <v>669</v>
      </c>
      <c r="P56" s="15"/>
    </row>
    <row r="57" spans="1:16" ht="16.5">
      <c r="A57" s="31" t="s">
        <v>1036</v>
      </c>
      <c r="B57" s="32" t="s">
        <v>1037</v>
      </c>
      <c r="C57" s="59">
        <v>16.8</v>
      </c>
      <c r="D57" s="59">
        <v>24.68</v>
      </c>
      <c r="E57" s="59">
        <v>8.2</v>
      </c>
      <c r="F57" s="59">
        <v>14.15</v>
      </c>
      <c r="G57" s="50">
        <v>14.05</v>
      </c>
      <c r="H57" s="53">
        <v>0.9</v>
      </c>
      <c r="I57" s="62">
        <v>2</v>
      </c>
      <c r="J57" s="34">
        <f>C57+D57+E57+F57+G57+H57-I57</f>
        <v>76.78000000000002</v>
      </c>
      <c r="K57" s="35">
        <v>14.9</v>
      </c>
      <c r="L57" s="59">
        <f>J57*0.8+K57</f>
        <v>76.32400000000001</v>
      </c>
      <c r="M57" s="52" t="s">
        <v>870</v>
      </c>
      <c r="N57" s="6"/>
      <c r="O57" s="218" t="s">
        <v>669</v>
      </c>
      <c r="P57" s="15" t="s">
        <v>1106</v>
      </c>
    </row>
    <row r="58" spans="1:16" ht="16.5">
      <c r="A58" s="1" t="s">
        <v>956</v>
      </c>
      <c r="B58" s="2" t="s">
        <v>957</v>
      </c>
      <c r="C58" s="45">
        <v>16.28</v>
      </c>
      <c r="D58" s="45">
        <v>23.22</v>
      </c>
      <c r="E58" s="45">
        <v>5.96</v>
      </c>
      <c r="F58" s="45">
        <v>13.13</v>
      </c>
      <c r="G58" s="45">
        <v>13.53</v>
      </c>
      <c r="H58" s="11">
        <v>3.3</v>
      </c>
      <c r="I58" s="63">
        <v>0</v>
      </c>
      <c r="J58" s="7">
        <f>C58+D58+E58+F58+G58+H58-I58</f>
        <v>75.42</v>
      </c>
      <c r="K58" s="36">
        <v>15.2</v>
      </c>
      <c r="L58" s="45">
        <f>J58*0.8+K58</f>
        <v>75.536</v>
      </c>
      <c r="M58" s="15" t="s">
        <v>870</v>
      </c>
      <c r="N58" s="6"/>
      <c r="O58" s="217" t="s">
        <v>669</v>
      </c>
      <c r="P58" s="15"/>
    </row>
    <row r="59" spans="1:16" ht="16.5">
      <c r="A59" s="1" t="s">
        <v>989</v>
      </c>
      <c r="B59" s="2" t="s">
        <v>990</v>
      </c>
      <c r="C59" s="164">
        <v>14.58</v>
      </c>
      <c r="D59" s="24">
        <v>25.06</v>
      </c>
      <c r="E59" s="24">
        <v>6.7</v>
      </c>
      <c r="F59" s="24">
        <v>14.38</v>
      </c>
      <c r="G59" s="24">
        <v>13.78</v>
      </c>
      <c r="H59" s="12">
        <v>1.7</v>
      </c>
      <c r="I59" s="63">
        <v>0</v>
      </c>
      <c r="J59" s="7">
        <f>C59+D59+E59+F59+G59+H59-I59</f>
        <v>76.2</v>
      </c>
      <c r="K59" s="36">
        <v>14.4</v>
      </c>
      <c r="L59" s="45">
        <f>J59*0.8+K59</f>
        <v>75.36000000000001</v>
      </c>
      <c r="M59" s="15" t="s">
        <v>870</v>
      </c>
      <c r="N59" s="6"/>
      <c r="O59" s="217" t="s">
        <v>669</v>
      </c>
      <c r="P59" s="15"/>
    </row>
    <row r="60" spans="1:16" ht="16.5">
      <c r="A60" s="1" t="s">
        <v>985</v>
      </c>
      <c r="B60" s="2" t="s">
        <v>986</v>
      </c>
      <c r="C60" s="45">
        <v>15.02</v>
      </c>
      <c r="D60" s="45">
        <v>24.26</v>
      </c>
      <c r="E60" s="45">
        <v>6.62</v>
      </c>
      <c r="F60" s="45">
        <v>16.28</v>
      </c>
      <c r="G60" s="45">
        <v>14.57</v>
      </c>
      <c r="H60" s="75">
        <v>1.7</v>
      </c>
      <c r="I60" s="63">
        <v>0</v>
      </c>
      <c r="J60" s="7">
        <f>C60+D60+E60+F60+G60+H60-I60</f>
        <v>78.45</v>
      </c>
      <c r="K60" s="36">
        <v>12.4</v>
      </c>
      <c r="L60" s="45">
        <f>J60*0.8+K60</f>
        <v>75.16000000000001</v>
      </c>
      <c r="M60" s="15" t="s">
        <v>870</v>
      </c>
      <c r="N60" s="6"/>
      <c r="O60" s="217" t="s">
        <v>669</v>
      </c>
      <c r="P60" s="15"/>
    </row>
    <row r="61" spans="1:16" ht="16.5">
      <c r="A61" s="31" t="s">
        <v>1024</v>
      </c>
      <c r="B61" s="32" t="s">
        <v>1025</v>
      </c>
      <c r="C61" s="53">
        <v>13.82</v>
      </c>
      <c r="D61" s="53">
        <v>23.52</v>
      </c>
      <c r="E61" s="53">
        <v>7.78</v>
      </c>
      <c r="F61" s="53">
        <v>15.4</v>
      </c>
      <c r="G61" s="50">
        <v>13.78</v>
      </c>
      <c r="H61" s="53">
        <v>1.7</v>
      </c>
      <c r="I61" s="62">
        <v>0</v>
      </c>
      <c r="J61" s="34">
        <f>C61+D61+E61+F61+G61+H61-I61</f>
        <v>76</v>
      </c>
      <c r="K61" s="35">
        <v>14</v>
      </c>
      <c r="L61" s="59">
        <f>J61*0.8+K61</f>
        <v>74.80000000000001</v>
      </c>
      <c r="M61" s="52" t="s">
        <v>870</v>
      </c>
      <c r="N61" s="6"/>
      <c r="O61" s="218" t="s">
        <v>669</v>
      </c>
      <c r="P61" s="15" t="s">
        <v>1107</v>
      </c>
    </row>
    <row r="62" spans="1:16" ht="16.5">
      <c r="A62" s="1" t="s">
        <v>920</v>
      </c>
      <c r="B62" s="2" t="s">
        <v>921</v>
      </c>
      <c r="C62" s="4">
        <v>15.9</v>
      </c>
      <c r="D62" s="4">
        <v>25.86</v>
      </c>
      <c r="E62" s="4">
        <v>5.46</v>
      </c>
      <c r="F62" s="4">
        <v>15.88</v>
      </c>
      <c r="G62" s="4">
        <v>13.68</v>
      </c>
      <c r="H62" s="4">
        <v>1.1</v>
      </c>
      <c r="I62" s="63">
        <v>0</v>
      </c>
      <c r="J62" s="7">
        <f>C62+D62+E62+F62+G62+H62-I62</f>
        <v>77.88</v>
      </c>
      <c r="K62" s="36">
        <v>12.4</v>
      </c>
      <c r="L62" s="45">
        <f>J62*0.8+K62</f>
        <v>74.70400000000001</v>
      </c>
      <c r="M62" s="15" t="s">
        <v>870</v>
      </c>
      <c r="N62" s="6"/>
      <c r="O62" s="217" t="s">
        <v>669</v>
      </c>
      <c r="P62" s="15"/>
    </row>
    <row r="63" spans="1:16" ht="16.5">
      <c r="A63" s="1" t="s">
        <v>912</v>
      </c>
      <c r="B63" s="2" t="s">
        <v>913</v>
      </c>
      <c r="C63" s="9">
        <v>15.86</v>
      </c>
      <c r="D63" s="9">
        <v>24.48</v>
      </c>
      <c r="E63" s="4">
        <v>8.78</v>
      </c>
      <c r="F63" s="9">
        <v>15.23</v>
      </c>
      <c r="G63" s="9">
        <v>13.6</v>
      </c>
      <c r="H63" s="9">
        <v>1.5</v>
      </c>
      <c r="I63" s="63">
        <v>0</v>
      </c>
      <c r="J63" s="7">
        <f>C63+D63+E63+F63+G63+H63-I63</f>
        <v>79.45</v>
      </c>
      <c r="K63" s="36">
        <v>11</v>
      </c>
      <c r="L63" s="45">
        <f>J63*0.8+K63</f>
        <v>74.56</v>
      </c>
      <c r="M63" s="15" t="s">
        <v>870</v>
      </c>
      <c r="N63" s="6"/>
      <c r="O63" s="217" t="s">
        <v>669</v>
      </c>
      <c r="P63" s="15"/>
    </row>
    <row r="64" spans="1:16" ht="16.5">
      <c r="A64" s="31" t="s">
        <v>200</v>
      </c>
      <c r="B64" s="32" t="s">
        <v>1009</v>
      </c>
      <c r="C64" s="58">
        <v>14.7</v>
      </c>
      <c r="D64" s="58">
        <v>20.52</v>
      </c>
      <c r="E64" s="58">
        <v>6.64</v>
      </c>
      <c r="F64" s="58">
        <v>14.65</v>
      </c>
      <c r="G64" s="50">
        <v>13.55</v>
      </c>
      <c r="H64" s="56">
        <v>0.6</v>
      </c>
      <c r="I64" s="62">
        <v>0</v>
      </c>
      <c r="J64" s="34">
        <f>C64+D64+E64+F64+G64+H64-I64</f>
        <v>70.66</v>
      </c>
      <c r="K64" s="35">
        <v>17.9</v>
      </c>
      <c r="L64" s="59">
        <f>J64*0.8+K64</f>
        <v>74.428</v>
      </c>
      <c r="M64" s="52" t="s">
        <v>870</v>
      </c>
      <c r="N64" s="6"/>
      <c r="O64" s="218" t="s">
        <v>669</v>
      </c>
      <c r="P64" s="15" t="s">
        <v>1108</v>
      </c>
    </row>
    <row r="65" spans="1:16" ht="16.5">
      <c r="A65" s="31" t="s">
        <v>868</v>
      </c>
      <c r="B65" s="32" t="s">
        <v>869</v>
      </c>
      <c r="C65" s="33">
        <v>13.88</v>
      </c>
      <c r="D65" s="33">
        <v>23.36</v>
      </c>
      <c r="E65" s="33">
        <v>7.3</v>
      </c>
      <c r="F65" s="33">
        <v>15.3</v>
      </c>
      <c r="G65" s="33">
        <v>13.73</v>
      </c>
      <c r="H65" s="163">
        <v>1.3</v>
      </c>
      <c r="I65" s="62">
        <v>0</v>
      </c>
      <c r="J65" s="34">
        <f>C65+D65+E65+F65+G65+H65-I65</f>
        <v>74.87</v>
      </c>
      <c r="K65" s="35">
        <v>13.9</v>
      </c>
      <c r="L65" s="59">
        <f>J65*0.8+K65</f>
        <v>73.796</v>
      </c>
      <c r="M65" s="52" t="s">
        <v>870</v>
      </c>
      <c r="N65" s="6"/>
      <c r="O65" s="218" t="s">
        <v>669</v>
      </c>
      <c r="P65" s="15"/>
    </row>
    <row r="66" spans="1:16" ht="16.5">
      <c r="A66" s="31" t="s">
        <v>1003</v>
      </c>
      <c r="B66" s="32" t="s">
        <v>1004</v>
      </c>
      <c r="C66" s="54">
        <v>15.62</v>
      </c>
      <c r="D66" s="54">
        <v>25</v>
      </c>
      <c r="E66" s="54">
        <v>6.82</v>
      </c>
      <c r="F66" s="54">
        <v>9.8</v>
      </c>
      <c r="G66" s="50">
        <v>13.05</v>
      </c>
      <c r="H66" s="55">
        <v>1.8</v>
      </c>
      <c r="I66" s="62">
        <v>0</v>
      </c>
      <c r="J66" s="34">
        <f>C66+D66+E66+F66+G66+H66-I66</f>
        <v>72.08999999999999</v>
      </c>
      <c r="K66" s="35">
        <v>16.1</v>
      </c>
      <c r="L66" s="59">
        <f>J66*0.8+K66</f>
        <v>73.77199999999999</v>
      </c>
      <c r="M66" s="52" t="s">
        <v>870</v>
      </c>
      <c r="N66" s="6"/>
      <c r="O66" s="218" t="s">
        <v>669</v>
      </c>
      <c r="P66" s="15" t="s">
        <v>1103</v>
      </c>
    </row>
    <row r="67" spans="1:16" ht="16.5">
      <c r="A67" s="31" t="s">
        <v>1038</v>
      </c>
      <c r="B67" s="32" t="s">
        <v>1039</v>
      </c>
      <c r="C67" s="59">
        <v>16.76</v>
      </c>
      <c r="D67" s="59">
        <v>23.16</v>
      </c>
      <c r="E67" s="59">
        <v>7.74</v>
      </c>
      <c r="F67" s="59">
        <v>13.98</v>
      </c>
      <c r="G67" s="50">
        <v>13.48</v>
      </c>
      <c r="H67" s="56">
        <v>2</v>
      </c>
      <c r="I67" s="62">
        <v>0</v>
      </c>
      <c r="J67" s="34">
        <f>C67+D67+E67+F67+G67+H67-I67</f>
        <v>77.12</v>
      </c>
      <c r="K67" s="35">
        <v>11.9</v>
      </c>
      <c r="L67" s="59">
        <f>J67*0.8+K67</f>
        <v>73.596</v>
      </c>
      <c r="M67" s="52" t="s">
        <v>870</v>
      </c>
      <c r="N67" s="6"/>
      <c r="O67" s="218" t="s">
        <v>669</v>
      </c>
      <c r="P67" s="15" t="s">
        <v>1109</v>
      </c>
    </row>
    <row r="68" spans="1:16" ht="16.5">
      <c r="A68" s="1" t="s">
        <v>900</v>
      </c>
      <c r="B68" s="2" t="s">
        <v>901</v>
      </c>
      <c r="C68" s="4">
        <v>14.22</v>
      </c>
      <c r="D68" s="4">
        <v>24.26</v>
      </c>
      <c r="E68" s="4">
        <v>7.22</v>
      </c>
      <c r="F68" s="4">
        <v>15.05</v>
      </c>
      <c r="G68" s="4">
        <v>13.45</v>
      </c>
      <c r="H68" s="5">
        <v>1.4</v>
      </c>
      <c r="I68" s="63">
        <v>2</v>
      </c>
      <c r="J68" s="7">
        <f>C68+D68+E68+F68+G68+H68-I68</f>
        <v>73.60000000000001</v>
      </c>
      <c r="K68" s="36">
        <v>14</v>
      </c>
      <c r="L68" s="45">
        <f>J68*0.8+K68</f>
        <v>72.88000000000001</v>
      </c>
      <c r="M68" s="15" t="s">
        <v>870</v>
      </c>
      <c r="N68" s="6"/>
      <c r="O68" s="217" t="s">
        <v>669</v>
      </c>
      <c r="P68" s="15"/>
    </row>
    <row r="69" spans="1:16" ht="16.5">
      <c r="A69" s="50" t="s">
        <v>1042</v>
      </c>
      <c r="B69" s="50" t="s">
        <v>1043</v>
      </c>
      <c r="C69" s="59">
        <v>15.14</v>
      </c>
      <c r="D69" s="59">
        <v>22.38</v>
      </c>
      <c r="E69" s="59">
        <v>6.5</v>
      </c>
      <c r="F69" s="59">
        <v>12.4</v>
      </c>
      <c r="G69" s="50">
        <v>13.13</v>
      </c>
      <c r="H69" s="56">
        <v>2.7</v>
      </c>
      <c r="I69" s="62">
        <v>0</v>
      </c>
      <c r="J69" s="34">
        <f>C69+D69+E69+F69+G69+H69-I69</f>
        <v>72.25</v>
      </c>
      <c r="K69" s="35">
        <v>14.6</v>
      </c>
      <c r="L69" s="59">
        <f>J69*0.8+K69</f>
        <v>72.4</v>
      </c>
      <c r="M69" s="52" t="s">
        <v>870</v>
      </c>
      <c r="N69" s="6"/>
      <c r="O69" s="218" t="s">
        <v>669</v>
      </c>
      <c r="P69" s="15" t="s">
        <v>1110</v>
      </c>
    </row>
    <row r="70" spans="1:16" ht="16.5">
      <c r="A70" s="31" t="s">
        <v>1010</v>
      </c>
      <c r="B70" s="32" t="s">
        <v>1011</v>
      </c>
      <c r="C70" s="53">
        <v>15.94</v>
      </c>
      <c r="D70" s="53">
        <v>25.58</v>
      </c>
      <c r="E70" s="53">
        <v>8.04</v>
      </c>
      <c r="F70" s="53">
        <v>10.38</v>
      </c>
      <c r="G70" s="50">
        <v>13.93</v>
      </c>
      <c r="H70" s="56">
        <v>0.6</v>
      </c>
      <c r="I70" s="62">
        <v>0</v>
      </c>
      <c r="J70" s="34">
        <f>C70+D70+E70+F70+G70+H70-I70</f>
        <v>74.47</v>
      </c>
      <c r="K70" s="35">
        <v>12.6</v>
      </c>
      <c r="L70" s="59">
        <f>J70*0.8+K70</f>
        <v>72.176</v>
      </c>
      <c r="M70" s="52" t="s">
        <v>870</v>
      </c>
      <c r="N70" s="6"/>
      <c r="O70" s="218" t="s">
        <v>669</v>
      </c>
      <c r="P70" s="15" t="s">
        <v>1111</v>
      </c>
    </row>
    <row r="71" spans="1:16" ht="16.5">
      <c r="A71" s="1" t="s">
        <v>924</v>
      </c>
      <c r="B71" s="2" t="s">
        <v>925</v>
      </c>
      <c r="C71" s="4">
        <v>14.36</v>
      </c>
      <c r="D71" s="4">
        <v>23.32</v>
      </c>
      <c r="E71" s="4">
        <v>7.68</v>
      </c>
      <c r="F71" s="4">
        <v>14.36</v>
      </c>
      <c r="G71" s="4">
        <v>13.73</v>
      </c>
      <c r="H71" s="5">
        <v>1.2</v>
      </c>
      <c r="I71" s="63">
        <v>0</v>
      </c>
      <c r="J71" s="7">
        <f>C71+D71+E71+F71+G71+H71-I71</f>
        <v>74.65</v>
      </c>
      <c r="K71" s="36">
        <v>11.2</v>
      </c>
      <c r="L71" s="45">
        <f>J71*0.8+K71</f>
        <v>70.92</v>
      </c>
      <c r="M71" s="15" t="s">
        <v>870</v>
      </c>
      <c r="N71" s="6"/>
      <c r="O71" s="217" t="s">
        <v>669</v>
      </c>
      <c r="P71" s="15"/>
    </row>
    <row r="72" spans="1:16" ht="16.5">
      <c r="A72" s="1" t="s">
        <v>936</v>
      </c>
      <c r="B72" s="2" t="s">
        <v>937</v>
      </c>
      <c r="C72" s="11">
        <v>15.3</v>
      </c>
      <c r="D72" s="11">
        <v>24</v>
      </c>
      <c r="E72" s="11">
        <v>7.8</v>
      </c>
      <c r="F72" s="11">
        <v>7.93</v>
      </c>
      <c r="G72" s="11">
        <v>13.75</v>
      </c>
      <c r="H72" s="10">
        <v>1.8</v>
      </c>
      <c r="I72" s="63">
        <v>0</v>
      </c>
      <c r="J72" s="7">
        <f>C72+D72+E72+F72+G72+H72-I72</f>
        <v>70.58</v>
      </c>
      <c r="K72" s="36">
        <v>14.4</v>
      </c>
      <c r="L72" s="45">
        <f>J72*0.8+K72</f>
        <v>70.864</v>
      </c>
      <c r="M72" s="15" t="s">
        <v>870</v>
      </c>
      <c r="N72" s="6"/>
      <c r="O72" s="217" t="s">
        <v>669</v>
      </c>
      <c r="P72" s="15"/>
    </row>
    <row r="73" spans="1:16" ht="16.5">
      <c r="A73" s="31" t="s">
        <v>871</v>
      </c>
      <c r="B73" s="32" t="s">
        <v>872</v>
      </c>
      <c r="C73" s="33">
        <v>14.18</v>
      </c>
      <c r="D73" s="33">
        <v>24.92</v>
      </c>
      <c r="E73" s="33">
        <v>7.26</v>
      </c>
      <c r="F73" s="33">
        <v>14.81</v>
      </c>
      <c r="G73" s="33">
        <v>13.7</v>
      </c>
      <c r="H73" s="163">
        <v>0.3</v>
      </c>
      <c r="I73" s="62">
        <v>0</v>
      </c>
      <c r="J73" s="34">
        <f>C73+D73+E73+F73+G73+H73-I73</f>
        <v>75.17</v>
      </c>
      <c r="K73" s="35">
        <v>9.7</v>
      </c>
      <c r="L73" s="59">
        <f>J73*0.8+K73</f>
        <v>69.836</v>
      </c>
      <c r="M73" s="52" t="s">
        <v>873</v>
      </c>
      <c r="N73" s="6"/>
      <c r="O73" s="218" t="s">
        <v>672</v>
      </c>
      <c r="P73" s="15"/>
    </row>
    <row r="74" spans="1:16" ht="16.5">
      <c r="A74" s="1" t="s">
        <v>971</v>
      </c>
      <c r="B74" s="2" t="s">
        <v>972</v>
      </c>
      <c r="C74" s="11">
        <v>15.74</v>
      </c>
      <c r="D74" s="11">
        <v>21.56</v>
      </c>
      <c r="E74" s="11">
        <v>6.7</v>
      </c>
      <c r="F74" s="11">
        <v>15.1</v>
      </c>
      <c r="G74" s="11">
        <v>13.4</v>
      </c>
      <c r="H74" s="10">
        <v>1</v>
      </c>
      <c r="I74" s="63">
        <v>0</v>
      </c>
      <c r="J74" s="7">
        <f>C74+D74+E74+F74+G74+H74-I74</f>
        <v>73.5</v>
      </c>
      <c r="K74" s="36">
        <v>11</v>
      </c>
      <c r="L74" s="45">
        <f>J74*0.8+K74</f>
        <v>69.80000000000001</v>
      </c>
      <c r="M74" s="15" t="s">
        <v>873</v>
      </c>
      <c r="N74" s="6"/>
      <c r="O74" s="217" t="s">
        <v>672</v>
      </c>
      <c r="P74" s="15"/>
    </row>
    <row r="75" spans="1:16" ht="16.5">
      <c r="A75" s="1" t="s">
        <v>993</v>
      </c>
      <c r="B75" s="2" t="s">
        <v>994</v>
      </c>
      <c r="C75" s="11">
        <v>15.02</v>
      </c>
      <c r="D75" s="11">
        <v>18.88</v>
      </c>
      <c r="E75" s="11">
        <v>6.1</v>
      </c>
      <c r="F75" s="11">
        <v>15.03</v>
      </c>
      <c r="G75" s="11">
        <v>13.38</v>
      </c>
      <c r="H75" s="10">
        <v>1</v>
      </c>
      <c r="I75" s="63">
        <v>0</v>
      </c>
      <c r="J75" s="7">
        <f>C75+D75+E75+F75+G75+H75-I75</f>
        <v>69.41</v>
      </c>
      <c r="K75" s="36">
        <v>14</v>
      </c>
      <c r="L75" s="45">
        <f>J75*0.8+K75</f>
        <v>69.52799999999999</v>
      </c>
      <c r="M75" s="15" t="s">
        <v>873</v>
      </c>
      <c r="N75" s="6"/>
      <c r="O75" s="217" t="s">
        <v>672</v>
      </c>
      <c r="P75" s="15"/>
    </row>
    <row r="76" spans="1:16" ht="16.5">
      <c r="A76" s="31" t="s">
        <v>1018</v>
      </c>
      <c r="B76" s="32" t="s">
        <v>1019</v>
      </c>
      <c r="C76" s="53">
        <v>15.1</v>
      </c>
      <c r="D76" s="53">
        <v>24.64</v>
      </c>
      <c r="E76" s="53">
        <v>2.43</v>
      </c>
      <c r="F76" s="53">
        <v>14.11</v>
      </c>
      <c r="G76" s="50">
        <v>14</v>
      </c>
      <c r="H76" s="56">
        <v>0</v>
      </c>
      <c r="I76" s="62">
        <v>0</v>
      </c>
      <c r="J76" s="34">
        <f>C76+D76+E76+F76+G76+H76-I76</f>
        <v>70.28</v>
      </c>
      <c r="K76" s="35">
        <v>13.2</v>
      </c>
      <c r="L76" s="59">
        <f>J76*0.8+K76</f>
        <v>69.424</v>
      </c>
      <c r="M76" s="52" t="s">
        <v>873</v>
      </c>
      <c r="N76" s="6"/>
      <c r="O76" s="217" t="s">
        <v>672</v>
      </c>
      <c r="P76" s="15" t="s">
        <v>1101</v>
      </c>
    </row>
    <row r="77" spans="1:16" ht="16.5">
      <c r="A77" s="1" t="s">
        <v>910</v>
      </c>
      <c r="B77" s="2" t="s">
        <v>911</v>
      </c>
      <c r="C77" s="4">
        <v>13.42</v>
      </c>
      <c r="D77" s="4">
        <v>21.98</v>
      </c>
      <c r="E77" s="4">
        <v>7.4</v>
      </c>
      <c r="F77" s="4">
        <v>12.13</v>
      </c>
      <c r="G77" s="4">
        <v>12.98</v>
      </c>
      <c r="H77" s="5">
        <v>0.8</v>
      </c>
      <c r="I77" s="63">
        <v>0</v>
      </c>
      <c r="J77" s="7">
        <f>C77+D77+E77+F77+G77+H77-I77</f>
        <v>68.71</v>
      </c>
      <c r="K77" s="36">
        <v>13.5</v>
      </c>
      <c r="L77" s="45">
        <f>J77*0.8+K77</f>
        <v>68.46799999999999</v>
      </c>
      <c r="M77" s="15" t="s">
        <v>873</v>
      </c>
      <c r="N77" s="6"/>
      <c r="O77" s="217" t="s">
        <v>672</v>
      </c>
      <c r="P77" s="15"/>
    </row>
    <row r="78" spans="1:16" ht="16.5">
      <c r="A78" s="1" t="s">
        <v>934</v>
      </c>
      <c r="B78" s="2" t="s">
        <v>935</v>
      </c>
      <c r="C78" s="11">
        <v>15.44</v>
      </c>
      <c r="D78" s="11">
        <v>19.72</v>
      </c>
      <c r="E78" s="11">
        <v>4.66</v>
      </c>
      <c r="F78" s="11">
        <v>13.28</v>
      </c>
      <c r="G78" s="11">
        <v>13.33</v>
      </c>
      <c r="H78" s="10">
        <v>1</v>
      </c>
      <c r="I78" s="63">
        <v>0</v>
      </c>
      <c r="J78" s="7">
        <f>C78+D78+E78+F78+G78+H78-I78</f>
        <v>67.42999999999999</v>
      </c>
      <c r="K78" s="36">
        <v>14</v>
      </c>
      <c r="L78" s="45">
        <f>J78*0.8+K78</f>
        <v>67.94399999999999</v>
      </c>
      <c r="M78" s="15" t="s">
        <v>873</v>
      </c>
      <c r="N78" s="6"/>
      <c r="O78" s="217" t="s">
        <v>672</v>
      </c>
      <c r="P78" s="15"/>
    </row>
    <row r="79" spans="1:16" ht="16.5">
      <c r="A79" s="31" t="s">
        <v>1028</v>
      </c>
      <c r="B79" s="32" t="s">
        <v>1029</v>
      </c>
      <c r="C79" s="53">
        <v>15.52</v>
      </c>
      <c r="D79" s="53">
        <v>24.62</v>
      </c>
      <c r="E79" s="53">
        <v>5.7</v>
      </c>
      <c r="F79" s="53">
        <v>9.25</v>
      </c>
      <c r="G79" s="50">
        <v>13.7</v>
      </c>
      <c r="H79" s="56">
        <v>1.3</v>
      </c>
      <c r="I79" s="62">
        <v>0</v>
      </c>
      <c r="J79" s="34">
        <f>C79+D79+E79+F79+G79+H79-I79</f>
        <v>70.09</v>
      </c>
      <c r="K79" s="35">
        <v>11.7</v>
      </c>
      <c r="L79" s="59">
        <f>J79*0.8+K79</f>
        <v>67.772</v>
      </c>
      <c r="M79" s="52" t="s">
        <v>873</v>
      </c>
      <c r="N79" s="6"/>
      <c r="O79" s="218" t="s">
        <v>672</v>
      </c>
      <c r="P79" s="15" t="s">
        <v>1112</v>
      </c>
    </row>
    <row r="80" spans="1:16" ht="16.5">
      <c r="A80" s="50" t="s">
        <v>1044</v>
      </c>
      <c r="B80" s="50" t="s">
        <v>1045</v>
      </c>
      <c r="C80" s="59">
        <v>14.68</v>
      </c>
      <c r="D80" s="59">
        <v>23.44</v>
      </c>
      <c r="E80" s="59">
        <v>2.9</v>
      </c>
      <c r="F80" s="59">
        <v>13.9</v>
      </c>
      <c r="G80" s="50">
        <v>13.18</v>
      </c>
      <c r="H80" s="56">
        <v>1.5</v>
      </c>
      <c r="I80" s="62">
        <v>0</v>
      </c>
      <c r="J80" s="34">
        <f>C80+D80+E80+F80+G80+H80-I80</f>
        <v>69.6</v>
      </c>
      <c r="K80" s="35">
        <v>12</v>
      </c>
      <c r="L80" s="59">
        <f>J80*0.8+K80</f>
        <v>67.68</v>
      </c>
      <c r="M80" s="52" t="s">
        <v>873</v>
      </c>
      <c r="N80" s="6"/>
      <c r="O80" s="218" t="s">
        <v>672</v>
      </c>
      <c r="P80" s="15" t="s">
        <v>1113</v>
      </c>
    </row>
    <row r="81" spans="1:16" ht="16.5">
      <c r="A81" s="1" t="s">
        <v>987</v>
      </c>
      <c r="B81" s="2" t="s">
        <v>988</v>
      </c>
      <c r="C81" s="11">
        <v>14.9</v>
      </c>
      <c r="D81" s="11">
        <v>24.24</v>
      </c>
      <c r="E81" s="11">
        <v>8.12</v>
      </c>
      <c r="F81" s="11">
        <v>14.95</v>
      </c>
      <c r="G81" s="11">
        <v>14.38</v>
      </c>
      <c r="H81" s="23">
        <v>3.6</v>
      </c>
      <c r="I81" s="63">
        <v>0</v>
      </c>
      <c r="J81" s="7">
        <f>C81+D81+E81+F81+G81+H81-I81</f>
        <v>80.18999999999998</v>
      </c>
      <c r="K81" s="36">
        <v>2.7</v>
      </c>
      <c r="L81" s="45">
        <f>J81*0.8+K81</f>
        <v>66.85199999999999</v>
      </c>
      <c r="M81" s="15" t="s">
        <v>873</v>
      </c>
      <c r="N81" s="6"/>
      <c r="O81" s="217" t="s">
        <v>672</v>
      </c>
      <c r="P81" s="15"/>
    </row>
    <row r="82" spans="1:16" ht="16.5">
      <c r="A82" s="31" t="s">
        <v>1030</v>
      </c>
      <c r="B82" s="32" t="s">
        <v>1031</v>
      </c>
      <c r="C82" s="59">
        <v>15.36</v>
      </c>
      <c r="D82" s="59">
        <v>22.52</v>
      </c>
      <c r="E82" s="59">
        <v>5.8</v>
      </c>
      <c r="F82" s="59">
        <v>13.66</v>
      </c>
      <c r="G82" s="50">
        <v>13.43</v>
      </c>
      <c r="H82" s="56">
        <v>0.6</v>
      </c>
      <c r="I82" s="62">
        <v>2</v>
      </c>
      <c r="J82" s="34">
        <f>C82+D82+E82+F82+G82+H82-I82</f>
        <v>69.36999999999998</v>
      </c>
      <c r="K82" s="35">
        <v>11.1</v>
      </c>
      <c r="L82" s="59">
        <f>J82*0.8+K82</f>
        <v>66.59599999999998</v>
      </c>
      <c r="M82" s="52" t="s">
        <v>873</v>
      </c>
      <c r="N82" s="6"/>
      <c r="O82" s="218" t="s">
        <v>672</v>
      </c>
      <c r="P82" s="15" t="s">
        <v>1114</v>
      </c>
    </row>
    <row r="83" spans="1:16" ht="16.5">
      <c r="A83" s="50" t="s">
        <v>1048</v>
      </c>
      <c r="B83" s="50" t="s">
        <v>1049</v>
      </c>
      <c r="C83" s="59">
        <v>14.62</v>
      </c>
      <c r="D83" s="59">
        <v>24.98</v>
      </c>
      <c r="E83" s="59">
        <v>5.4</v>
      </c>
      <c r="F83" s="59">
        <v>13.9</v>
      </c>
      <c r="G83" s="50">
        <v>13.8</v>
      </c>
      <c r="H83" s="56">
        <v>0.2</v>
      </c>
      <c r="I83" s="62">
        <v>0</v>
      </c>
      <c r="J83" s="34">
        <f>C83+D83+E83+F83+G83+H83-I83</f>
        <v>72.9</v>
      </c>
      <c r="K83" s="35">
        <v>8.1</v>
      </c>
      <c r="L83" s="59">
        <f>J83*0.8+K83</f>
        <v>66.42</v>
      </c>
      <c r="M83" s="52" t="s">
        <v>873</v>
      </c>
      <c r="N83" s="6"/>
      <c r="O83" s="217" t="s">
        <v>672</v>
      </c>
      <c r="P83" s="15" t="s">
        <v>1115</v>
      </c>
    </row>
    <row r="84" spans="1:16" ht="16.5">
      <c r="A84" s="1" t="s">
        <v>938</v>
      </c>
      <c r="B84" s="2" t="s">
        <v>939</v>
      </c>
      <c r="C84" s="11">
        <v>15.58</v>
      </c>
      <c r="D84" s="11">
        <v>23.84</v>
      </c>
      <c r="E84" s="11">
        <v>7.22</v>
      </c>
      <c r="F84" s="11">
        <v>14.68</v>
      </c>
      <c r="G84" s="11">
        <v>13.77</v>
      </c>
      <c r="H84" s="10">
        <v>0.4</v>
      </c>
      <c r="I84" s="63">
        <v>0</v>
      </c>
      <c r="J84" s="7">
        <f>C84+D84+E84+F84+G84+H84-I84</f>
        <v>75.49000000000001</v>
      </c>
      <c r="K84" s="36">
        <v>3.1</v>
      </c>
      <c r="L84" s="45">
        <f>J84*0.8+K84</f>
        <v>63.49200000000001</v>
      </c>
      <c r="M84" s="15" t="s">
        <v>873</v>
      </c>
      <c r="N84" s="6"/>
      <c r="O84" s="217" t="s">
        <v>672</v>
      </c>
      <c r="P84" s="15"/>
    </row>
    <row r="85" spans="1:16" ht="16.5">
      <c r="A85" s="1" t="s">
        <v>967</v>
      </c>
      <c r="B85" s="2" t="s">
        <v>968</v>
      </c>
      <c r="C85" s="11">
        <v>10.98</v>
      </c>
      <c r="D85" s="11">
        <v>21.56</v>
      </c>
      <c r="E85" s="11">
        <v>6.4</v>
      </c>
      <c r="F85" s="11">
        <v>7.13</v>
      </c>
      <c r="G85" s="11">
        <v>13.35</v>
      </c>
      <c r="H85" s="10">
        <v>0.8</v>
      </c>
      <c r="I85" s="63">
        <v>0</v>
      </c>
      <c r="J85" s="7">
        <f>C85+D85+E85+F85+G85+H85-I85</f>
        <v>60.22</v>
      </c>
      <c r="K85" s="36">
        <v>15</v>
      </c>
      <c r="L85" s="45">
        <f>J85*0.8+K85</f>
        <v>63.176</v>
      </c>
      <c r="M85" s="15" t="s">
        <v>873</v>
      </c>
      <c r="N85" s="6"/>
      <c r="O85" s="217" t="s">
        <v>672</v>
      </c>
      <c r="P85" s="15"/>
    </row>
    <row r="86" spans="1:16" ht="16.5">
      <c r="A86" s="31" t="s">
        <v>1040</v>
      </c>
      <c r="B86" s="32" t="s">
        <v>1041</v>
      </c>
      <c r="C86" s="59">
        <v>10.68</v>
      </c>
      <c r="D86" s="59">
        <v>23.08</v>
      </c>
      <c r="E86" s="59">
        <v>6.3</v>
      </c>
      <c r="F86" s="59">
        <v>0</v>
      </c>
      <c r="G86" s="50">
        <v>12.93</v>
      </c>
      <c r="H86" s="56">
        <v>1.4</v>
      </c>
      <c r="I86" s="62">
        <v>0</v>
      </c>
      <c r="J86" s="34">
        <f>C86+D86+E86+F86+G86+H86-I86</f>
        <v>54.38999999999999</v>
      </c>
      <c r="K86" s="35">
        <v>13.8</v>
      </c>
      <c r="L86" s="59">
        <f>J86*0.8+K86</f>
        <v>57.312</v>
      </c>
      <c r="M86" s="52" t="s">
        <v>966</v>
      </c>
      <c r="N86" s="6"/>
      <c r="O86" s="218" t="s">
        <v>767</v>
      </c>
      <c r="P86" s="15" t="s">
        <v>1116</v>
      </c>
    </row>
    <row r="87" spans="1:16" ht="16.5">
      <c r="A87" s="31" t="s">
        <v>1032</v>
      </c>
      <c r="B87" s="32" t="s">
        <v>1033</v>
      </c>
      <c r="C87" s="59">
        <v>12.28</v>
      </c>
      <c r="D87" s="59">
        <v>22.1</v>
      </c>
      <c r="E87" s="59">
        <v>0</v>
      </c>
      <c r="F87" s="59">
        <v>0</v>
      </c>
      <c r="G87" s="50">
        <v>10.9</v>
      </c>
      <c r="H87" s="56">
        <v>4.7</v>
      </c>
      <c r="I87" s="62">
        <v>0</v>
      </c>
      <c r="J87" s="34">
        <f>C87+D87+E87+F87+G87+H87-I87</f>
        <v>49.980000000000004</v>
      </c>
      <c r="K87" s="35">
        <v>16</v>
      </c>
      <c r="L87" s="59">
        <f>J87*0.8+K87</f>
        <v>55.98400000000001</v>
      </c>
      <c r="M87" s="52" t="s">
        <v>966</v>
      </c>
      <c r="N87" s="6"/>
      <c r="O87" s="218" t="s">
        <v>767</v>
      </c>
      <c r="P87" s="15" t="s">
        <v>1105</v>
      </c>
    </row>
    <row r="88" spans="1:16" ht="16.5">
      <c r="A88" s="31" t="s">
        <v>1014</v>
      </c>
      <c r="B88" s="32" t="s">
        <v>1015</v>
      </c>
      <c r="C88" s="53">
        <v>14.02</v>
      </c>
      <c r="D88" s="53">
        <v>23.687</v>
      </c>
      <c r="E88" s="53">
        <v>7.06</v>
      </c>
      <c r="F88" s="53">
        <v>10.3</v>
      </c>
      <c r="G88" s="50">
        <v>13.75</v>
      </c>
      <c r="H88" s="56">
        <v>1.1</v>
      </c>
      <c r="I88" s="62">
        <v>0</v>
      </c>
      <c r="J88" s="34">
        <f>C88+D88+E88+F88+G88+H88-I88</f>
        <v>69.917</v>
      </c>
      <c r="K88" s="35">
        <v>-2</v>
      </c>
      <c r="L88" s="59">
        <f>J88*0.8+K88</f>
        <v>53.933600000000006</v>
      </c>
      <c r="M88" s="52" t="s">
        <v>966</v>
      </c>
      <c r="N88" s="6"/>
      <c r="O88" s="218" t="s">
        <v>767</v>
      </c>
      <c r="P88" s="15" t="s">
        <v>1117</v>
      </c>
    </row>
    <row r="89" spans="1:16" ht="16.5">
      <c r="A89" s="1" t="s">
        <v>964</v>
      </c>
      <c r="B89" s="2" t="s">
        <v>965</v>
      </c>
      <c r="C89" s="11">
        <v>12.56</v>
      </c>
      <c r="D89" s="11">
        <v>11.7</v>
      </c>
      <c r="E89" s="11">
        <v>1</v>
      </c>
      <c r="F89" s="11">
        <v>0</v>
      </c>
      <c r="G89" s="11">
        <v>12.98</v>
      </c>
      <c r="H89" s="10">
        <v>0.4</v>
      </c>
      <c r="I89" s="63">
        <v>0</v>
      </c>
      <c r="J89" s="7">
        <f>C89+D89+E89+F89+G89+H89-I89</f>
        <v>38.63999999999999</v>
      </c>
      <c r="K89" s="36">
        <v>-2</v>
      </c>
      <c r="L89" s="45">
        <f>J89*0.8+K89</f>
        <v>28.911999999999995</v>
      </c>
      <c r="M89" s="15" t="s">
        <v>966</v>
      </c>
      <c r="N89" s="6"/>
      <c r="O89" s="217" t="s">
        <v>767</v>
      </c>
      <c r="P89" s="15"/>
    </row>
    <row r="90" spans="1:16" ht="16.5">
      <c r="A90" s="31" t="s">
        <v>1007</v>
      </c>
      <c r="B90" s="32" t="s">
        <v>1008</v>
      </c>
      <c r="C90" s="57">
        <v>0</v>
      </c>
      <c r="D90" s="57">
        <v>0</v>
      </c>
      <c r="E90" s="57">
        <v>0</v>
      </c>
      <c r="F90" s="57">
        <v>0</v>
      </c>
      <c r="G90" s="50">
        <v>0</v>
      </c>
      <c r="H90" s="56">
        <v>0.6</v>
      </c>
      <c r="I90" s="62">
        <v>0</v>
      </c>
      <c r="J90" s="34">
        <f>C90+D90+E90+F90+G90+H90-I90</f>
        <v>0.6</v>
      </c>
      <c r="K90" s="35">
        <v>9.2</v>
      </c>
      <c r="L90" s="59">
        <f>J90*0.8+K90</f>
        <v>9.68</v>
      </c>
      <c r="M90" s="52" t="s">
        <v>966</v>
      </c>
      <c r="N90" s="6"/>
      <c r="O90" s="218" t="s">
        <v>767</v>
      </c>
      <c r="P90" s="15" t="s">
        <v>1108</v>
      </c>
    </row>
    <row r="91" spans="1:16" ht="16.5">
      <c r="A91" s="31" t="s">
        <v>1022</v>
      </c>
      <c r="B91" s="32" t="s">
        <v>1023</v>
      </c>
      <c r="C91" s="53">
        <v>0</v>
      </c>
      <c r="D91" s="53">
        <v>0</v>
      </c>
      <c r="E91" s="53">
        <v>0</v>
      </c>
      <c r="F91" s="53">
        <v>0</v>
      </c>
      <c r="G91" s="50">
        <v>0</v>
      </c>
      <c r="H91" s="56">
        <v>0</v>
      </c>
      <c r="I91" s="62">
        <v>0</v>
      </c>
      <c r="J91" s="34">
        <f>C91+D91+E91+F91+G91+H91-I91</f>
        <v>0</v>
      </c>
      <c r="K91" s="35">
        <v>-6</v>
      </c>
      <c r="L91" s="59">
        <f>J91*0.8+K91</f>
        <v>-6</v>
      </c>
      <c r="M91" s="52" t="s">
        <v>199</v>
      </c>
      <c r="N91" s="6"/>
      <c r="O91" s="217" t="s">
        <v>767</v>
      </c>
      <c r="P91" s="15" t="s">
        <v>1118</v>
      </c>
    </row>
    <row r="92" spans="8:11" ht="16.5">
      <c r="H92" s="25"/>
      <c r="I92" s="30"/>
      <c r="J92" s="30"/>
      <c r="K92" s="60"/>
    </row>
    <row r="93" ht="16.5">
      <c r="A93" s="30" t="s">
        <v>1050</v>
      </c>
    </row>
    <row r="94" ht="17.25" thickBot="1">
      <c r="A94" s="30" t="s">
        <v>1051</v>
      </c>
    </row>
    <row r="95" spans="1:16" ht="17.25" thickBot="1">
      <c r="A95" s="98" t="s">
        <v>1052</v>
      </c>
      <c r="B95" s="76" t="s">
        <v>996</v>
      </c>
      <c r="C95" s="77" t="s">
        <v>1053</v>
      </c>
      <c r="D95" s="78" t="s">
        <v>876</v>
      </c>
      <c r="E95" s="78" t="s">
        <v>870</v>
      </c>
      <c r="F95" s="78" t="s">
        <v>77</v>
      </c>
      <c r="G95" s="79" t="s">
        <v>76</v>
      </c>
      <c r="K95" s="76" t="s">
        <v>1053</v>
      </c>
      <c r="L95" s="94" t="s">
        <v>891</v>
      </c>
      <c r="M95" s="76" t="s">
        <v>876</v>
      </c>
      <c r="N95" s="76" t="s">
        <v>870</v>
      </c>
      <c r="O95" s="76" t="s">
        <v>77</v>
      </c>
      <c r="P95" s="97" t="s">
        <v>1054</v>
      </c>
    </row>
    <row r="96" spans="1:16" ht="66.75" thickBot="1">
      <c r="A96" s="98"/>
      <c r="B96" s="80" t="s">
        <v>1055</v>
      </c>
      <c r="C96" s="81" t="s">
        <v>1056</v>
      </c>
      <c r="D96" s="82" t="s">
        <v>1057</v>
      </c>
      <c r="E96" s="82" t="s">
        <v>1058</v>
      </c>
      <c r="F96" s="82" t="s">
        <v>1059</v>
      </c>
      <c r="G96" s="83" t="s">
        <v>1060</v>
      </c>
      <c r="K96" s="84" t="s">
        <v>1061</v>
      </c>
      <c r="L96" s="95" t="s">
        <v>1062</v>
      </c>
      <c r="M96" s="85" t="s">
        <v>1063</v>
      </c>
      <c r="N96" s="86" t="s">
        <v>1058</v>
      </c>
      <c r="O96" s="86" t="s">
        <v>1059</v>
      </c>
      <c r="P96" s="97" t="s">
        <v>1064</v>
      </c>
    </row>
    <row r="97" spans="1:16" ht="17.25" thickBot="1">
      <c r="A97" s="90" t="s">
        <v>1065</v>
      </c>
      <c r="B97" s="87">
        <v>1</v>
      </c>
      <c r="C97" s="88">
        <f>COUNTIF(G10:G94,"優")</f>
        <v>0</v>
      </c>
      <c r="D97" s="89">
        <v>33</v>
      </c>
      <c r="E97" s="89">
        <v>23</v>
      </c>
      <c r="F97" s="89">
        <f>COUNTIF(G10:G94,"丙")</f>
        <v>0</v>
      </c>
      <c r="G97" s="89">
        <v>12</v>
      </c>
      <c r="K97" s="87">
        <v>5</v>
      </c>
      <c r="L97" s="96">
        <v>10</v>
      </c>
      <c r="M97" s="87">
        <v>29</v>
      </c>
      <c r="N97" s="87">
        <v>30</v>
      </c>
      <c r="O97" s="87">
        <v>13</v>
      </c>
      <c r="P97" s="97">
        <v>6</v>
      </c>
    </row>
  </sheetData>
  <mergeCells count="2">
    <mergeCell ref="A1:O1"/>
    <mergeCell ref="A95:A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&amp;L&amp;D列印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SheetLayoutView="100" workbookViewId="0" topLeftCell="A1">
      <selection activeCell="P96" sqref="P96"/>
    </sheetView>
  </sheetViews>
  <sheetFormatPr defaultColWidth="9.00390625" defaultRowHeight="16.5"/>
  <cols>
    <col min="1" max="1" width="7.50390625" style="8" customWidth="1"/>
    <col min="2" max="2" width="19.75390625" style="8" customWidth="1"/>
    <col min="3" max="3" width="7.625" style="8" hidden="1" customWidth="1"/>
    <col min="4" max="4" width="7.75390625" style="8" hidden="1" customWidth="1"/>
    <col min="5" max="5" width="8.125" style="8" hidden="1" customWidth="1"/>
    <col min="6" max="6" width="8.00390625" style="8" hidden="1" customWidth="1"/>
    <col min="7" max="8" width="6.875" style="8" hidden="1" customWidth="1"/>
    <col min="9" max="9" width="5.25390625" style="8" hidden="1" customWidth="1"/>
    <col min="10" max="11" width="7.75390625" style="8" hidden="1" customWidth="1"/>
    <col min="12" max="12" width="10.75390625" style="93" customWidth="1"/>
    <col min="13" max="13" width="10.875" style="19" customWidth="1"/>
    <col min="14" max="14" width="9.00390625" style="8" customWidth="1"/>
    <col min="15" max="15" width="12.50390625" style="19" customWidth="1"/>
    <col min="16" max="16" width="15.25390625" style="8" customWidth="1"/>
    <col min="17" max="16384" width="9.00390625" style="8" customWidth="1"/>
  </cols>
  <sheetData>
    <row r="1" spans="1:15" ht="21">
      <c r="A1" s="105" t="s">
        <v>664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32.25" customHeight="1">
      <c r="A2" s="26" t="s">
        <v>205</v>
      </c>
      <c r="B2" s="27" t="s">
        <v>206</v>
      </c>
      <c r="C2" s="28" t="s">
        <v>207</v>
      </c>
      <c r="D2" s="28" t="s">
        <v>208</v>
      </c>
      <c r="E2" s="28" t="s">
        <v>209</v>
      </c>
      <c r="F2" s="28" t="s">
        <v>210</v>
      </c>
      <c r="G2" s="28" t="s">
        <v>211</v>
      </c>
      <c r="H2" s="28" t="s">
        <v>212</v>
      </c>
      <c r="I2" s="61" t="s">
        <v>213</v>
      </c>
      <c r="J2" s="28" t="s">
        <v>214</v>
      </c>
      <c r="K2" s="28" t="s">
        <v>215</v>
      </c>
      <c r="L2" s="65" t="s">
        <v>216</v>
      </c>
      <c r="M2" s="28" t="s">
        <v>217</v>
      </c>
      <c r="N2" s="28" t="s">
        <v>164</v>
      </c>
      <c r="O2" s="28" t="s">
        <v>400</v>
      </c>
      <c r="P2" s="28" t="s">
        <v>1074</v>
      </c>
    </row>
    <row r="3" spans="1:16" ht="16.5">
      <c r="A3" s="99" t="s">
        <v>218</v>
      </c>
      <c r="B3" s="100"/>
      <c r="C3" s="29"/>
      <c r="D3" s="30"/>
      <c r="J3" s="64">
        <v>0.8</v>
      </c>
      <c r="K3" s="64">
        <v>0.2</v>
      </c>
      <c r="L3" s="45"/>
      <c r="M3" s="15"/>
      <c r="N3" s="6"/>
      <c r="O3" s="15"/>
      <c r="P3" s="6"/>
    </row>
    <row r="4" spans="1:16" ht="16.5">
      <c r="A4" s="31" t="s">
        <v>219</v>
      </c>
      <c r="B4" s="32" t="s">
        <v>220</v>
      </c>
      <c r="C4" s="33">
        <v>13.88</v>
      </c>
      <c r="D4" s="33">
        <v>23.36</v>
      </c>
      <c r="E4" s="33">
        <v>7.3</v>
      </c>
      <c r="F4" s="33">
        <v>15.3</v>
      </c>
      <c r="G4" s="33">
        <v>13.73</v>
      </c>
      <c r="H4" s="33">
        <v>1.3</v>
      </c>
      <c r="I4" s="62">
        <v>0</v>
      </c>
      <c r="J4" s="34">
        <f aca="true" t="shared" si="0" ref="J4:J10">C4+D4+E4+F4+G4+H4-I4</f>
        <v>74.87</v>
      </c>
      <c r="K4" s="35">
        <v>13.9</v>
      </c>
      <c r="L4" s="59">
        <f aca="true" t="shared" si="1" ref="L4:L10">J4*0.8+K4</f>
        <v>73.796</v>
      </c>
      <c r="M4" s="52" t="s">
        <v>221</v>
      </c>
      <c r="N4" s="6"/>
      <c r="O4" s="218" t="s">
        <v>198</v>
      </c>
      <c r="P4" s="6"/>
    </row>
    <row r="5" spans="1:16" ht="16.5">
      <c r="A5" s="31" t="s">
        <v>222</v>
      </c>
      <c r="B5" s="32" t="s">
        <v>223</v>
      </c>
      <c r="C5" s="33">
        <v>14.18</v>
      </c>
      <c r="D5" s="33">
        <v>24.92</v>
      </c>
      <c r="E5" s="33">
        <v>7.26</v>
      </c>
      <c r="F5" s="33">
        <v>14.81</v>
      </c>
      <c r="G5" s="33">
        <v>13.7</v>
      </c>
      <c r="H5" s="33">
        <v>0.3</v>
      </c>
      <c r="I5" s="62">
        <v>0</v>
      </c>
      <c r="J5" s="34">
        <f t="shared" si="0"/>
        <v>75.17</v>
      </c>
      <c r="K5" s="35">
        <v>9.7</v>
      </c>
      <c r="L5" s="59">
        <f t="shared" si="1"/>
        <v>69.836</v>
      </c>
      <c r="M5" s="52" t="s">
        <v>224</v>
      </c>
      <c r="N5" s="6"/>
      <c r="O5" s="218" t="s">
        <v>1067</v>
      </c>
      <c r="P5" s="6"/>
    </row>
    <row r="6" spans="1:16" ht="16.5">
      <c r="A6" s="1" t="s">
        <v>225</v>
      </c>
      <c r="B6" s="2" t="s">
        <v>226</v>
      </c>
      <c r="C6" s="4">
        <v>16.56</v>
      </c>
      <c r="D6" s="4">
        <v>26.02</v>
      </c>
      <c r="E6" s="4">
        <v>7.9</v>
      </c>
      <c r="F6" s="4">
        <v>14.96</v>
      </c>
      <c r="G6" s="4">
        <v>13.78</v>
      </c>
      <c r="H6" s="4">
        <v>1.7</v>
      </c>
      <c r="I6" s="63">
        <v>0</v>
      </c>
      <c r="J6" s="7">
        <f t="shared" si="0"/>
        <v>80.92</v>
      </c>
      <c r="K6" s="36">
        <v>17.5</v>
      </c>
      <c r="L6" s="45">
        <f t="shared" si="1"/>
        <v>82.236</v>
      </c>
      <c r="M6" s="15" t="s">
        <v>227</v>
      </c>
      <c r="N6" s="6"/>
      <c r="O6" s="217" t="s">
        <v>197</v>
      </c>
      <c r="P6" s="6"/>
    </row>
    <row r="7" spans="1:16" ht="16.5">
      <c r="A7" s="1" t="s">
        <v>228</v>
      </c>
      <c r="B7" s="2" t="s">
        <v>229</v>
      </c>
      <c r="C7" s="37">
        <v>15.3</v>
      </c>
      <c r="D7" s="4">
        <v>24.6</v>
      </c>
      <c r="E7" s="4">
        <v>8.04</v>
      </c>
      <c r="F7" s="4">
        <v>16.13</v>
      </c>
      <c r="G7" s="4">
        <v>13.63</v>
      </c>
      <c r="H7" s="4">
        <v>2.2</v>
      </c>
      <c r="I7" s="63">
        <v>0</v>
      </c>
      <c r="J7" s="7">
        <f t="shared" si="0"/>
        <v>79.9</v>
      </c>
      <c r="K7" s="36">
        <v>19.2</v>
      </c>
      <c r="L7" s="45">
        <f t="shared" si="1"/>
        <v>83.12</v>
      </c>
      <c r="M7" s="15" t="s">
        <v>227</v>
      </c>
      <c r="N7" s="6"/>
      <c r="O7" s="217" t="s">
        <v>197</v>
      </c>
      <c r="P7" s="6"/>
    </row>
    <row r="8" spans="1:16" ht="16.5">
      <c r="A8" s="1" t="s">
        <v>230</v>
      </c>
      <c r="B8" s="2" t="s">
        <v>231</v>
      </c>
      <c r="C8" s="4">
        <v>16.82</v>
      </c>
      <c r="D8" s="4">
        <v>25.5</v>
      </c>
      <c r="E8" s="4">
        <v>9.4</v>
      </c>
      <c r="F8" s="4">
        <v>15.78</v>
      </c>
      <c r="G8" s="4">
        <v>13.33</v>
      </c>
      <c r="H8" s="4">
        <v>1.6</v>
      </c>
      <c r="I8" s="63">
        <v>0</v>
      </c>
      <c r="J8" s="7">
        <f t="shared" si="0"/>
        <v>82.42999999999999</v>
      </c>
      <c r="K8" s="36">
        <v>13.8</v>
      </c>
      <c r="L8" s="45">
        <f t="shared" si="1"/>
        <v>79.744</v>
      </c>
      <c r="M8" s="15" t="s">
        <v>221</v>
      </c>
      <c r="N8" s="6"/>
      <c r="O8" s="217" t="s">
        <v>198</v>
      </c>
      <c r="P8" s="6"/>
    </row>
    <row r="9" spans="1:16" ht="16.5">
      <c r="A9" s="1" t="s">
        <v>232</v>
      </c>
      <c r="B9" s="38" t="s">
        <v>233</v>
      </c>
      <c r="C9" s="4">
        <v>16.82</v>
      </c>
      <c r="D9" s="4">
        <v>25.56</v>
      </c>
      <c r="E9" s="4">
        <v>9.48</v>
      </c>
      <c r="F9" s="4">
        <v>14.7</v>
      </c>
      <c r="G9" s="4">
        <v>14.15</v>
      </c>
      <c r="H9" s="4">
        <v>1.5</v>
      </c>
      <c r="I9" s="63">
        <v>0</v>
      </c>
      <c r="J9" s="7">
        <f t="shared" si="0"/>
        <v>82.21000000000001</v>
      </c>
      <c r="K9" s="36">
        <v>15.4</v>
      </c>
      <c r="L9" s="45">
        <f t="shared" si="1"/>
        <v>81.16800000000002</v>
      </c>
      <c r="M9" s="15" t="s">
        <v>227</v>
      </c>
      <c r="N9" s="6"/>
      <c r="O9" s="217" t="s">
        <v>197</v>
      </c>
      <c r="P9" s="6"/>
    </row>
    <row r="10" spans="1:16" ht="16.5">
      <c r="A10" s="1" t="s">
        <v>234</v>
      </c>
      <c r="B10" s="38" t="s">
        <v>636</v>
      </c>
      <c r="C10" s="4">
        <v>15.64</v>
      </c>
      <c r="D10" s="4">
        <v>24.18</v>
      </c>
      <c r="E10" s="4">
        <v>7.6</v>
      </c>
      <c r="F10" s="4">
        <v>16.7</v>
      </c>
      <c r="G10" s="4">
        <v>13.55</v>
      </c>
      <c r="H10" s="4">
        <v>2.4</v>
      </c>
      <c r="I10" s="63">
        <v>0</v>
      </c>
      <c r="J10" s="7">
        <f t="shared" si="0"/>
        <v>80.07000000000001</v>
      </c>
      <c r="K10" s="36">
        <v>14.6</v>
      </c>
      <c r="L10" s="45">
        <f t="shared" si="1"/>
        <v>78.656</v>
      </c>
      <c r="M10" s="15" t="s">
        <v>221</v>
      </c>
      <c r="N10" s="6"/>
      <c r="O10" s="217" t="s">
        <v>198</v>
      </c>
      <c r="P10" s="6"/>
    </row>
    <row r="11" spans="1:16" ht="16.5">
      <c r="A11" s="101" t="s">
        <v>644</v>
      </c>
      <c r="B11" s="102"/>
      <c r="C11" s="29"/>
      <c r="D11" s="30"/>
      <c r="J11" s="7"/>
      <c r="K11" s="6"/>
      <c r="L11" s="45"/>
      <c r="M11" s="15"/>
      <c r="N11" s="6"/>
      <c r="O11" s="217"/>
      <c r="P11" s="6"/>
    </row>
    <row r="12" spans="1:16" ht="16.5">
      <c r="A12" s="1" t="s">
        <v>235</v>
      </c>
      <c r="B12" s="2" t="s">
        <v>236</v>
      </c>
      <c r="C12" s="4">
        <v>17.12</v>
      </c>
      <c r="D12" s="4">
        <v>26.18</v>
      </c>
      <c r="E12" s="37">
        <v>8.62</v>
      </c>
      <c r="F12" s="4">
        <v>17</v>
      </c>
      <c r="G12" s="4">
        <v>14.6</v>
      </c>
      <c r="H12" s="4">
        <v>1.6</v>
      </c>
      <c r="I12" s="63">
        <v>2</v>
      </c>
      <c r="J12" s="7">
        <f aca="true" t="shared" si="2" ref="J12:J34">C12+D12+E12+F12+G12+H12-I12</f>
        <v>83.11999999999998</v>
      </c>
      <c r="K12" s="36">
        <v>16.2</v>
      </c>
      <c r="L12" s="45">
        <f aca="true" t="shared" si="3" ref="L12:L34">J12*0.8+K12</f>
        <v>82.69599999999998</v>
      </c>
      <c r="M12" s="15" t="s">
        <v>227</v>
      </c>
      <c r="N12" s="6"/>
      <c r="O12" s="217" t="s">
        <v>197</v>
      </c>
      <c r="P12" s="6"/>
    </row>
    <row r="13" spans="1:16" ht="16.5">
      <c r="A13" s="1" t="s">
        <v>237</v>
      </c>
      <c r="B13" s="2" t="s">
        <v>35</v>
      </c>
      <c r="C13" s="4">
        <v>17.18</v>
      </c>
      <c r="D13" s="4">
        <v>26.56</v>
      </c>
      <c r="E13" s="4">
        <v>9.58</v>
      </c>
      <c r="F13" s="4">
        <v>18.51</v>
      </c>
      <c r="G13" s="4">
        <v>14.25</v>
      </c>
      <c r="H13" s="4">
        <v>1.8</v>
      </c>
      <c r="I13" s="63">
        <v>0</v>
      </c>
      <c r="J13" s="7">
        <f t="shared" si="2"/>
        <v>87.88</v>
      </c>
      <c r="K13" s="36">
        <v>18.5</v>
      </c>
      <c r="L13" s="45">
        <f t="shared" si="3"/>
        <v>88.804</v>
      </c>
      <c r="M13" s="15" t="s">
        <v>238</v>
      </c>
      <c r="N13" s="6">
        <v>83.675</v>
      </c>
      <c r="O13" s="217" t="s">
        <v>197</v>
      </c>
      <c r="P13" s="6"/>
    </row>
    <row r="14" spans="1:16" s="72" customFormat="1" ht="16.5">
      <c r="A14" s="39" t="s">
        <v>239</v>
      </c>
      <c r="B14" s="68" t="s">
        <v>240</v>
      </c>
      <c r="C14" s="69">
        <v>17.14</v>
      </c>
      <c r="D14" s="9">
        <v>26.62</v>
      </c>
      <c r="E14" s="9">
        <v>9.68</v>
      </c>
      <c r="F14" s="9">
        <v>16.77</v>
      </c>
      <c r="G14" s="9">
        <v>14.55</v>
      </c>
      <c r="H14" s="9">
        <v>3.8</v>
      </c>
      <c r="I14" s="70">
        <v>0</v>
      </c>
      <c r="J14" s="71">
        <f t="shared" si="2"/>
        <v>88.56</v>
      </c>
      <c r="K14" s="3">
        <v>19.6</v>
      </c>
      <c r="L14" s="91">
        <f t="shared" si="3"/>
        <v>90.44800000000001</v>
      </c>
      <c r="M14" s="15" t="s">
        <v>238</v>
      </c>
      <c r="N14" s="18">
        <v>87.3</v>
      </c>
      <c r="O14" s="217" t="s">
        <v>1068</v>
      </c>
      <c r="P14" s="18"/>
    </row>
    <row r="15" spans="1:16" ht="16.5">
      <c r="A15" s="1" t="s">
        <v>241</v>
      </c>
      <c r="B15" s="2" t="s">
        <v>242</v>
      </c>
      <c r="C15" s="4">
        <v>16.8</v>
      </c>
      <c r="D15" s="4">
        <v>25.32</v>
      </c>
      <c r="E15" s="4">
        <v>9.68</v>
      </c>
      <c r="F15" s="4">
        <v>16.8</v>
      </c>
      <c r="G15" s="4">
        <v>14.8</v>
      </c>
      <c r="H15" s="4">
        <v>1.5</v>
      </c>
      <c r="I15" s="63">
        <v>0</v>
      </c>
      <c r="J15" s="7">
        <f t="shared" si="2"/>
        <v>84.9</v>
      </c>
      <c r="K15" s="36">
        <v>17</v>
      </c>
      <c r="L15" s="45">
        <f t="shared" si="3"/>
        <v>84.92</v>
      </c>
      <c r="M15" s="15" t="s">
        <v>227</v>
      </c>
      <c r="N15" s="6"/>
      <c r="O15" s="217" t="s">
        <v>197</v>
      </c>
      <c r="P15" s="6"/>
    </row>
    <row r="16" spans="1:16" ht="16.5">
      <c r="A16" s="1" t="s">
        <v>243</v>
      </c>
      <c r="B16" s="2" t="s">
        <v>244</v>
      </c>
      <c r="C16" s="4">
        <v>14.96</v>
      </c>
      <c r="D16" s="4">
        <v>25.3</v>
      </c>
      <c r="E16" s="4">
        <v>6.88</v>
      </c>
      <c r="F16" s="4">
        <v>15.33</v>
      </c>
      <c r="G16" s="4">
        <v>13.9</v>
      </c>
      <c r="H16" s="4">
        <v>1.4</v>
      </c>
      <c r="I16" s="63">
        <v>0</v>
      </c>
      <c r="J16" s="7">
        <f t="shared" si="2"/>
        <v>77.77000000000001</v>
      </c>
      <c r="K16" s="36">
        <v>14.2</v>
      </c>
      <c r="L16" s="45">
        <f t="shared" si="3"/>
        <v>76.41600000000001</v>
      </c>
      <c r="M16" s="15" t="s">
        <v>221</v>
      </c>
      <c r="N16" s="6"/>
      <c r="O16" s="217" t="s">
        <v>198</v>
      </c>
      <c r="P16" s="6"/>
    </row>
    <row r="17" spans="1:16" ht="16.5">
      <c r="A17" s="1" t="s">
        <v>245</v>
      </c>
      <c r="B17" s="2" t="s">
        <v>246</v>
      </c>
      <c r="C17" s="4">
        <v>17.32</v>
      </c>
      <c r="D17" s="4">
        <v>26.26</v>
      </c>
      <c r="E17" s="4">
        <v>9.52</v>
      </c>
      <c r="F17" s="4">
        <v>18.18</v>
      </c>
      <c r="G17" s="4">
        <v>14.18</v>
      </c>
      <c r="H17" s="9">
        <v>2.3</v>
      </c>
      <c r="I17" s="63">
        <v>0</v>
      </c>
      <c r="J17" s="7">
        <f t="shared" si="2"/>
        <v>87.76</v>
      </c>
      <c r="K17" s="36">
        <v>18.6</v>
      </c>
      <c r="L17" s="45">
        <f t="shared" si="3"/>
        <v>88.80800000000002</v>
      </c>
      <c r="M17" s="15" t="s">
        <v>238</v>
      </c>
      <c r="N17" s="6">
        <v>85.025</v>
      </c>
      <c r="O17" s="217" t="s">
        <v>1068</v>
      </c>
      <c r="P17" s="6"/>
    </row>
    <row r="18" spans="1:16" ht="16.5">
      <c r="A18" s="1" t="s">
        <v>247</v>
      </c>
      <c r="B18" s="2" t="s">
        <v>248</v>
      </c>
      <c r="C18" s="4">
        <v>16.24</v>
      </c>
      <c r="D18" s="4">
        <v>25.88</v>
      </c>
      <c r="E18" s="4">
        <v>9.1</v>
      </c>
      <c r="F18" s="4">
        <v>16.74</v>
      </c>
      <c r="G18" s="4">
        <v>14.73</v>
      </c>
      <c r="H18" s="4">
        <v>1.3</v>
      </c>
      <c r="I18" s="63">
        <v>0</v>
      </c>
      <c r="J18" s="7">
        <f t="shared" si="2"/>
        <v>83.99</v>
      </c>
      <c r="K18" s="36">
        <v>18.7</v>
      </c>
      <c r="L18" s="45">
        <f t="shared" si="3"/>
        <v>85.892</v>
      </c>
      <c r="M18" s="15" t="s">
        <v>21</v>
      </c>
      <c r="N18" s="6"/>
      <c r="O18" s="217" t="s">
        <v>197</v>
      </c>
      <c r="P18" s="6"/>
    </row>
    <row r="19" spans="1:16" ht="16.5">
      <c r="A19" s="1" t="s">
        <v>249</v>
      </c>
      <c r="B19" s="2" t="s">
        <v>250</v>
      </c>
      <c r="C19" s="4">
        <v>14.22</v>
      </c>
      <c r="D19" s="4">
        <v>24.26</v>
      </c>
      <c r="E19" s="4">
        <v>7.22</v>
      </c>
      <c r="F19" s="4">
        <v>15.05</v>
      </c>
      <c r="G19" s="4">
        <v>13.45</v>
      </c>
      <c r="H19" s="4">
        <v>1.4</v>
      </c>
      <c r="I19" s="63">
        <v>2</v>
      </c>
      <c r="J19" s="7">
        <f t="shared" si="2"/>
        <v>73.60000000000001</v>
      </c>
      <c r="K19" s="36">
        <v>14</v>
      </c>
      <c r="L19" s="45">
        <f t="shared" si="3"/>
        <v>72.88000000000001</v>
      </c>
      <c r="M19" s="15" t="s">
        <v>221</v>
      </c>
      <c r="N19" s="6"/>
      <c r="O19" s="217" t="s">
        <v>198</v>
      </c>
      <c r="P19" s="6"/>
    </row>
    <row r="20" spans="1:16" ht="16.5">
      <c r="A20" s="1" t="s">
        <v>251</v>
      </c>
      <c r="B20" s="2" t="s">
        <v>252</v>
      </c>
      <c r="C20" s="9">
        <v>15.62</v>
      </c>
      <c r="D20" s="9">
        <v>25.2</v>
      </c>
      <c r="E20" s="9">
        <v>7.42</v>
      </c>
      <c r="F20" s="9">
        <v>14.23</v>
      </c>
      <c r="G20" s="9">
        <v>13.55</v>
      </c>
      <c r="H20" s="9">
        <v>2.9</v>
      </c>
      <c r="I20" s="63">
        <v>0</v>
      </c>
      <c r="J20" s="7">
        <f t="shared" si="2"/>
        <v>78.92</v>
      </c>
      <c r="K20" s="36">
        <v>17.7</v>
      </c>
      <c r="L20" s="45">
        <f t="shared" si="3"/>
        <v>80.836</v>
      </c>
      <c r="M20" s="15" t="s">
        <v>227</v>
      </c>
      <c r="N20" s="6"/>
      <c r="O20" s="217" t="s">
        <v>197</v>
      </c>
      <c r="P20" s="6"/>
    </row>
    <row r="21" spans="1:16" ht="16.5">
      <c r="A21" s="1" t="s">
        <v>253</v>
      </c>
      <c r="B21" s="2" t="s">
        <v>254</v>
      </c>
      <c r="C21" s="4">
        <v>16.7</v>
      </c>
      <c r="D21" s="4">
        <v>25.9</v>
      </c>
      <c r="E21" s="4">
        <v>7.7</v>
      </c>
      <c r="F21" s="4">
        <v>17.31</v>
      </c>
      <c r="G21" s="4">
        <v>13.88</v>
      </c>
      <c r="H21" s="4">
        <v>4.4</v>
      </c>
      <c r="I21" s="63">
        <v>0</v>
      </c>
      <c r="J21" s="7">
        <f t="shared" si="2"/>
        <v>85.89</v>
      </c>
      <c r="K21" s="36">
        <v>17.2</v>
      </c>
      <c r="L21" s="45">
        <f t="shared" si="3"/>
        <v>85.912</v>
      </c>
      <c r="M21" s="15" t="s">
        <v>238</v>
      </c>
      <c r="N21" s="6">
        <v>85.775</v>
      </c>
      <c r="O21" s="217" t="s">
        <v>1068</v>
      </c>
      <c r="P21" s="6"/>
    </row>
    <row r="22" spans="1:16" ht="16.5">
      <c r="A22" s="1" t="s">
        <v>255</v>
      </c>
      <c r="B22" s="2" t="s">
        <v>256</v>
      </c>
      <c r="C22" s="4">
        <v>16.7</v>
      </c>
      <c r="D22" s="4">
        <v>24.38</v>
      </c>
      <c r="E22" s="4">
        <v>8.14</v>
      </c>
      <c r="F22" s="4">
        <v>15.06</v>
      </c>
      <c r="G22" s="4">
        <v>13.78</v>
      </c>
      <c r="H22" s="4">
        <v>4.2</v>
      </c>
      <c r="I22" s="63">
        <v>0</v>
      </c>
      <c r="J22" s="7">
        <f t="shared" si="2"/>
        <v>82.26</v>
      </c>
      <c r="K22" s="36">
        <v>16.8</v>
      </c>
      <c r="L22" s="45">
        <f t="shared" si="3"/>
        <v>82.608</v>
      </c>
      <c r="M22" s="15" t="s">
        <v>227</v>
      </c>
      <c r="N22" s="6"/>
      <c r="O22" s="217" t="s">
        <v>197</v>
      </c>
      <c r="P22" s="6"/>
    </row>
    <row r="23" spans="1:16" ht="16.5">
      <c r="A23" s="1" t="s">
        <v>257</v>
      </c>
      <c r="B23" s="2" t="s">
        <v>258</v>
      </c>
      <c r="C23" s="4">
        <v>17.58</v>
      </c>
      <c r="D23" s="4">
        <v>25.5</v>
      </c>
      <c r="E23" s="4">
        <v>9.44</v>
      </c>
      <c r="F23" s="4">
        <v>17.95</v>
      </c>
      <c r="G23" s="4">
        <v>14.15</v>
      </c>
      <c r="H23" s="4">
        <v>2</v>
      </c>
      <c r="I23" s="63">
        <v>0</v>
      </c>
      <c r="J23" s="7">
        <f t="shared" si="2"/>
        <v>86.62</v>
      </c>
      <c r="K23" s="36">
        <v>17.9</v>
      </c>
      <c r="L23" s="45">
        <f t="shared" si="3"/>
        <v>87.196</v>
      </c>
      <c r="M23" s="15" t="s">
        <v>238</v>
      </c>
      <c r="N23" s="6">
        <v>84.725</v>
      </c>
      <c r="O23" s="217" t="s">
        <v>197</v>
      </c>
      <c r="P23" s="6"/>
    </row>
    <row r="24" spans="1:16" ht="16.5">
      <c r="A24" s="1" t="s">
        <v>259</v>
      </c>
      <c r="B24" s="2" t="s">
        <v>260</v>
      </c>
      <c r="C24" s="4">
        <v>13.42</v>
      </c>
      <c r="D24" s="4">
        <v>21.98</v>
      </c>
      <c r="E24" s="4">
        <v>7.4</v>
      </c>
      <c r="F24" s="4">
        <v>12.13</v>
      </c>
      <c r="G24" s="4">
        <v>12.98</v>
      </c>
      <c r="H24" s="4">
        <v>0.8</v>
      </c>
      <c r="I24" s="63">
        <v>0</v>
      </c>
      <c r="J24" s="7">
        <f t="shared" si="2"/>
        <v>68.71</v>
      </c>
      <c r="K24" s="36">
        <v>13.5</v>
      </c>
      <c r="L24" s="45">
        <f t="shared" si="3"/>
        <v>68.46799999999999</v>
      </c>
      <c r="M24" s="15" t="s">
        <v>224</v>
      </c>
      <c r="N24" s="6"/>
      <c r="O24" s="217" t="s">
        <v>1067</v>
      </c>
      <c r="P24" s="6"/>
    </row>
    <row r="25" spans="1:16" ht="16.5">
      <c r="A25" s="1" t="s">
        <v>261</v>
      </c>
      <c r="B25" s="2" t="s">
        <v>262</v>
      </c>
      <c r="C25" s="9">
        <v>15.86</v>
      </c>
      <c r="D25" s="9">
        <v>24.48</v>
      </c>
      <c r="E25" s="4">
        <v>8.78</v>
      </c>
      <c r="F25" s="9">
        <v>15.23</v>
      </c>
      <c r="G25" s="9">
        <v>13.6</v>
      </c>
      <c r="H25" s="9">
        <v>1.5</v>
      </c>
      <c r="I25" s="63">
        <v>0</v>
      </c>
      <c r="J25" s="7">
        <f t="shared" si="2"/>
        <v>79.45</v>
      </c>
      <c r="K25" s="36">
        <v>11</v>
      </c>
      <c r="L25" s="45">
        <f t="shared" si="3"/>
        <v>74.56</v>
      </c>
      <c r="M25" s="15" t="s">
        <v>221</v>
      </c>
      <c r="N25" s="6"/>
      <c r="O25" s="217" t="s">
        <v>198</v>
      </c>
      <c r="P25" s="6"/>
    </row>
    <row r="26" spans="1:16" ht="16.5">
      <c r="A26" s="1" t="s">
        <v>263</v>
      </c>
      <c r="B26" s="2" t="s">
        <v>264</v>
      </c>
      <c r="C26" s="4">
        <v>17.43</v>
      </c>
      <c r="D26" s="4">
        <v>26.56</v>
      </c>
      <c r="E26" s="4">
        <v>9.68</v>
      </c>
      <c r="F26" s="4">
        <v>18.1</v>
      </c>
      <c r="G26" s="4">
        <v>14.63</v>
      </c>
      <c r="H26" s="4">
        <v>1.8</v>
      </c>
      <c r="I26" s="63">
        <v>0</v>
      </c>
      <c r="J26" s="7">
        <f t="shared" si="2"/>
        <v>88.19999999999999</v>
      </c>
      <c r="K26" s="36">
        <v>20</v>
      </c>
      <c r="L26" s="45">
        <f t="shared" si="3"/>
        <v>90.55999999999999</v>
      </c>
      <c r="M26" s="15" t="s">
        <v>238</v>
      </c>
      <c r="N26" s="6">
        <v>85.075</v>
      </c>
      <c r="O26" s="217" t="s">
        <v>1068</v>
      </c>
      <c r="P26" s="6"/>
    </row>
    <row r="27" spans="1:16" ht="16.5">
      <c r="A27" s="1" t="s">
        <v>265</v>
      </c>
      <c r="B27" s="2" t="s">
        <v>266</v>
      </c>
      <c r="C27" s="4">
        <v>15.92</v>
      </c>
      <c r="D27" s="4">
        <v>26.18</v>
      </c>
      <c r="E27" s="4">
        <v>9.12</v>
      </c>
      <c r="F27" s="4">
        <v>15.06</v>
      </c>
      <c r="G27" s="4">
        <v>14.15</v>
      </c>
      <c r="H27" s="4">
        <v>1</v>
      </c>
      <c r="I27" s="63">
        <v>0</v>
      </c>
      <c r="J27" s="7">
        <f t="shared" si="2"/>
        <v>81.43</v>
      </c>
      <c r="K27" s="36">
        <v>12.9</v>
      </c>
      <c r="L27" s="45">
        <f t="shared" si="3"/>
        <v>78.04400000000001</v>
      </c>
      <c r="M27" s="15" t="s">
        <v>221</v>
      </c>
      <c r="N27" s="6"/>
      <c r="O27" s="217" t="s">
        <v>198</v>
      </c>
      <c r="P27" s="6"/>
    </row>
    <row r="28" spans="1:16" ht="16.5">
      <c r="A28" s="1" t="s">
        <v>267</v>
      </c>
      <c r="B28" s="2" t="s">
        <v>268</v>
      </c>
      <c r="C28" s="4">
        <v>17.18</v>
      </c>
      <c r="D28" s="4">
        <v>25.68</v>
      </c>
      <c r="E28" s="4">
        <v>9.08</v>
      </c>
      <c r="F28" s="4">
        <v>15.73</v>
      </c>
      <c r="G28" s="4">
        <v>13.95</v>
      </c>
      <c r="H28" s="4">
        <v>2.1</v>
      </c>
      <c r="I28" s="63">
        <v>0</v>
      </c>
      <c r="J28" s="7">
        <f t="shared" si="2"/>
        <v>83.72</v>
      </c>
      <c r="K28" s="36">
        <v>15.6</v>
      </c>
      <c r="L28" s="45">
        <f t="shared" si="3"/>
        <v>82.576</v>
      </c>
      <c r="M28" s="15" t="s">
        <v>227</v>
      </c>
      <c r="N28" s="6"/>
      <c r="O28" s="217" t="s">
        <v>197</v>
      </c>
      <c r="P28" s="6"/>
    </row>
    <row r="29" spans="1:16" ht="16.5">
      <c r="A29" s="1" t="s">
        <v>269</v>
      </c>
      <c r="B29" s="2" t="s">
        <v>270</v>
      </c>
      <c r="C29" s="4">
        <v>15.9</v>
      </c>
      <c r="D29" s="4">
        <v>25.86</v>
      </c>
      <c r="E29" s="4">
        <v>5.46</v>
      </c>
      <c r="F29" s="4">
        <v>15.88</v>
      </c>
      <c r="G29" s="4">
        <v>13.68</v>
      </c>
      <c r="H29" s="4">
        <v>1.1</v>
      </c>
      <c r="I29" s="63">
        <v>0</v>
      </c>
      <c r="J29" s="7">
        <f t="shared" si="2"/>
        <v>77.88</v>
      </c>
      <c r="K29" s="36">
        <v>12.4</v>
      </c>
      <c r="L29" s="45">
        <f t="shared" si="3"/>
        <v>74.70400000000001</v>
      </c>
      <c r="M29" s="15" t="s">
        <v>221</v>
      </c>
      <c r="N29" s="6"/>
      <c r="O29" s="217" t="s">
        <v>198</v>
      </c>
      <c r="P29" s="6"/>
    </row>
    <row r="30" spans="1:16" ht="16.5">
      <c r="A30" s="1" t="s">
        <v>271</v>
      </c>
      <c r="B30" s="2" t="s">
        <v>272</v>
      </c>
      <c r="C30" s="4">
        <v>15.68</v>
      </c>
      <c r="D30" s="4">
        <v>24.96</v>
      </c>
      <c r="E30" s="4">
        <v>8.14</v>
      </c>
      <c r="F30" s="4">
        <v>16.05</v>
      </c>
      <c r="G30" s="4">
        <v>13.73</v>
      </c>
      <c r="H30" s="4">
        <v>3.9</v>
      </c>
      <c r="I30" s="63">
        <v>0</v>
      </c>
      <c r="J30" s="7">
        <f t="shared" si="2"/>
        <v>82.46000000000001</v>
      </c>
      <c r="K30" s="36">
        <v>15.7</v>
      </c>
      <c r="L30" s="45">
        <f t="shared" si="3"/>
        <v>81.668</v>
      </c>
      <c r="M30" s="15" t="s">
        <v>227</v>
      </c>
      <c r="N30" s="6"/>
      <c r="O30" s="217" t="s">
        <v>197</v>
      </c>
      <c r="P30" s="6"/>
    </row>
    <row r="31" spans="1:16" ht="16.5">
      <c r="A31" s="1" t="s">
        <v>273</v>
      </c>
      <c r="B31" s="2" t="s">
        <v>274</v>
      </c>
      <c r="C31" s="4">
        <v>14.36</v>
      </c>
      <c r="D31" s="4">
        <v>23.32</v>
      </c>
      <c r="E31" s="4">
        <v>7.68</v>
      </c>
      <c r="F31" s="4">
        <v>14.36</v>
      </c>
      <c r="G31" s="4">
        <v>13.73</v>
      </c>
      <c r="H31" s="4">
        <v>1.2</v>
      </c>
      <c r="I31" s="63">
        <v>0</v>
      </c>
      <c r="J31" s="7">
        <f t="shared" si="2"/>
        <v>74.65</v>
      </c>
      <c r="K31" s="36">
        <v>11.2</v>
      </c>
      <c r="L31" s="45">
        <f t="shared" si="3"/>
        <v>70.92</v>
      </c>
      <c r="M31" s="15" t="s">
        <v>221</v>
      </c>
      <c r="N31" s="6"/>
      <c r="O31" s="217" t="s">
        <v>198</v>
      </c>
      <c r="P31" s="6"/>
    </row>
    <row r="32" spans="1:16" ht="16.5">
      <c r="A32" s="1" t="s">
        <v>275</v>
      </c>
      <c r="B32" s="2" t="s">
        <v>276</v>
      </c>
      <c r="C32" s="4">
        <v>15.26</v>
      </c>
      <c r="D32" s="4">
        <v>25.4</v>
      </c>
      <c r="E32" s="4">
        <v>7.84</v>
      </c>
      <c r="F32" s="4">
        <v>14.28</v>
      </c>
      <c r="G32" s="4">
        <v>13.93</v>
      </c>
      <c r="H32" s="4">
        <v>1.2</v>
      </c>
      <c r="I32" s="63">
        <v>0</v>
      </c>
      <c r="J32" s="7">
        <f t="shared" si="2"/>
        <v>77.91000000000001</v>
      </c>
      <c r="K32" s="36">
        <v>15.5</v>
      </c>
      <c r="L32" s="45">
        <f t="shared" si="3"/>
        <v>77.828</v>
      </c>
      <c r="M32" s="15" t="s">
        <v>221</v>
      </c>
      <c r="N32" s="6"/>
      <c r="O32" s="217" t="s">
        <v>198</v>
      </c>
      <c r="P32" s="6"/>
    </row>
    <row r="33" spans="1:16" ht="16.5">
      <c r="A33" s="1" t="s">
        <v>277</v>
      </c>
      <c r="B33" s="2" t="s">
        <v>278</v>
      </c>
      <c r="C33" s="15">
        <v>16.74</v>
      </c>
      <c r="D33" s="15">
        <v>26.74</v>
      </c>
      <c r="E33" s="15">
        <v>10</v>
      </c>
      <c r="F33" s="15">
        <v>18.28</v>
      </c>
      <c r="G33" s="15">
        <v>14.45</v>
      </c>
      <c r="H33" s="4">
        <v>2.2</v>
      </c>
      <c r="I33" s="63">
        <v>0</v>
      </c>
      <c r="J33" s="7">
        <f t="shared" si="2"/>
        <v>88.41</v>
      </c>
      <c r="K33" s="36">
        <v>19.7</v>
      </c>
      <c r="L33" s="45">
        <f t="shared" si="3"/>
        <v>90.428</v>
      </c>
      <c r="M33" s="15" t="s">
        <v>238</v>
      </c>
      <c r="N33" s="6">
        <v>85.325</v>
      </c>
      <c r="O33" s="217" t="s">
        <v>1068</v>
      </c>
      <c r="P33" s="6"/>
    </row>
    <row r="34" spans="1:16" ht="16.5">
      <c r="A34" s="1" t="s">
        <v>279</v>
      </c>
      <c r="B34" s="2" t="s">
        <v>280</v>
      </c>
      <c r="C34" s="11">
        <v>16.22</v>
      </c>
      <c r="D34" s="11">
        <v>24.68</v>
      </c>
      <c r="E34" s="11">
        <v>7.92</v>
      </c>
      <c r="F34" s="11">
        <v>15.65</v>
      </c>
      <c r="G34" s="11">
        <v>14.1</v>
      </c>
      <c r="H34" s="20">
        <v>1.6</v>
      </c>
      <c r="I34" s="63">
        <v>0</v>
      </c>
      <c r="J34" s="7">
        <f t="shared" si="2"/>
        <v>80.16999999999999</v>
      </c>
      <c r="K34" s="36">
        <v>16.6</v>
      </c>
      <c r="L34" s="45">
        <f t="shared" si="3"/>
        <v>80.73599999999999</v>
      </c>
      <c r="M34" s="15" t="s">
        <v>227</v>
      </c>
      <c r="N34" s="6"/>
      <c r="O34" s="217" t="s">
        <v>197</v>
      </c>
      <c r="P34" s="6"/>
    </row>
    <row r="35" spans="1:16" ht="16.5">
      <c r="A35" s="103" t="s">
        <v>645</v>
      </c>
      <c r="B35" s="74"/>
      <c r="C35" s="16"/>
      <c r="D35" s="36"/>
      <c r="E35" s="16"/>
      <c r="F35" s="16"/>
      <c r="G35" s="16"/>
      <c r="H35" s="43"/>
      <c r="I35" s="63"/>
      <c r="J35" s="7"/>
      <c r="K35" s="36"/>
      <c r="L35" s="45"/>
      <c r="M35" s="15"/>
      <c r="N35" s="6"/>
      <c r="O35" s="217"/>
      <c r="P35" s="6"/>
    </row>
    <row r="36" spans="1:16" ht="16.5">
      <c r="A36" s="1" t="s">
        <v>281</v>
      </c>
      <c r="B36" s="2" t="s">
        <v>282</v>
      </c>
      <c r="C36" s="11">
        <v>15.68</v>
      </c>
      <c r="D36" s="11">
        <v>25.34</v>
      </c>
      <c r="E36" s="11">
        <v>8.78</v>
      </c>
      <c r="F36" s="11">
        <v>16.4</v>
      </c>
      <c r="G36" s="44">
        <v>13.55</v>
      </c>
      <c r="H36" s="11">
        <v>1.3</v>
      </c>
      <c r="I36" s="63">
        <v>0</v>
      </c>
      <c r="J36" s="7">
        <f aca="true" t="shared" si="4" ref="J36:J53">C36+D36+E36+F36+G36+H36-I36</f>
        <v>81.04999999999998</v>
      </c>
      <c r="K36" s="36">
        <v>15.5</v>
      </c>
      <c r="L36" s="45">
        <f aca="true" t="shared" si="5" ref="L36:L43">J36*0.8+K36</f>
        <v>80.33999999999999</v>
      </c>
      <c r="M36" s="15" t="s">
        <v>227</v>
      </c>
      <c r="N36" s="6"/>
      <c r="O36" s="217" t="s">
        <v>197</v>
      </c>
      <c r="P36" s="6"/>
    </row>
    <row r="37" spans="1:16" ht="16.5">
      <c r="A37" s="1" t="s">
        <v>283</v>
      </c>
      <c r="B37" s="2" t="s">
        <v>284</v>
      </c>
      <c r="C37" s="11">
        <v>15.44</v>
      </c>
      <c r="D37" s="11">
        <v>19.72</v>
      </c>
      <c r="E37" s="11">
        <v>4.66</v>
      </c>
      <c r="F37" s="11">
        <v>13.28</v>
      </c>
      <c r="G37" s="11">
        <v>13.33</v>
      </c>
      <c r="H37" s="11">
        <v>1</v>
      </c>
      <c r="I37" s="63">
        <v>0</v>
      </c>
      <c r="J37" s="7">
        <f t="shared" si="4"/>
        <v>67.42999999999999</v>
      </c>
      <c r="K37" s="36">
        <v>14</v>
      </c>
      <c r="L37" s="45">
        <f t="shared" si="5"/>
        <v>67.94399999999999</v>
      </c>
      <c r="M37" s="15" t="s">
        <v>224</v>
      </c>
      <c r="N37" s="6"/>
      <c r="O37" s="217" t="s">
        <v>1067</v>
      </c>
      <c r="P37" s="6"/>
    </row>
    <row r="38" spans="1:16" ht="16.5">
      <c r="A38" s="1" t="s">
        <v>285</v>
      </c>
      <c r="B38" s="2" t="s">
        <v>286</v>
      </c>
      <c r="C38" s="11">
        <v>15.3</v>
      </c>
      <c r="D38" s="11">
        <v>24</v>
      </c>
      <c r="E38" s="11">
        <v>7.8</v>
      </c>
      <c r="F38" s="11">
        <v>7.93</v>
      </c>
      <c r="G38" s="11">
        <v>13.75</v>
      </c>
      <c r="H38" s="11">
        <v>1.8</v>
      </c>
      <c r="I38" s="63">
        <v>0</v>
      </c>
      <c r="J38" s="7">
        <f t="shared" si="4"/>
        <v>70.58</v>
      </c>
      <c r="K38" s="36">
        <v>14.4</v>
      </c>
      <c r="L38" s="45">
        <f t="shared" si="5"/>
        <v>70.864</v>
      </c>
      <c r="M38" s="15" t="s">
        <v>221</v>
      </c>
      <c r="N38" s="6"/>
      <c r="O38" s="217" t="s">
        <v>198</v>
      </c>
      <c r="P38" s="6"/>
    </row>
    <row r="39" spans="1:16" ht="16.5">
      <c r="A39" s="1" t="s">
        <v>287</v>
      </c>
      <c r="B39" s="2" t="s">
        <v>288</v>
      </c>
      <c r="C39" s="11">
        <v>15.58</v>
      </c>
      <c r="D39" s="11">
        <v>23.84</v>
      </c>
      <c r="E39" s="11">
        <v>7.22</v>
      </c>
      <c r="F39" s="11">
        <v>14.68</v>
      </c>
      <c r="G39" s="11">
        <v>13.77</v>
      </c>
      <c r="H39" s="11">
        <v>0.4</v>
      </c>
      <c r="I39" s="63">
        <v>0</v>
      </c>
      <c r="J39" s="7">
        <f t="shared" si="4"/>
        <v>75.49000000000001</v>
      </c>
      <c r="K39" s="36">
        <v>3.1</v>
      </c>
      <c r="L39" s="45">
        <f t="shared" si="5"/>
        <v>63.49200000000001</v>
      </c>
      <c r="M39" s="15" t="s">
        <v>224</v>
      </c>
      <c r="N39" s="6"/>
      <c r="O39" s="217" t="s">
        <v>1067</v>
      </c>
      <c r="P39" s="6"/>
    </row>
    <row r="40" spans="1:16" ht="16.5">
      <c r="A40" s="1" t="s">
        <v>289</v>
      </c>
      <c r="B40" s="2" t="s">
        <v>290</v>
      </c>
      <c r="C40" s="11">
        <v>17.73</v>
      </c>
      <c r="D40" s="11">
        <v>26</v>
      </c>
      <c r="E40" s="11">
        <v>9.26</v>
      </c>
      <c r="F40" s="11">
        <v>17.96</v>
      </c>
      <c r="G40" s="44">
        <v>14.15</v>
      </c>
      <c r="H40" s="11">
        <v>1.8</v>
      </c>
      <c r="I40" s="63">
        <v>0</v>
      </c>
      <c r="J40" s="7">
        <f t="shared" si="4"/>
        <v>86.9</v>
      </c>
      <c r="K40" s="36">
        <v>18.4</v>
      </c>
      <c r="L40" s="45">
        <f t="shared" si="5"/>
        <v>87.92000000000002</v>
      </c>
      <c r="M40" s="15" t="s">
        <v>238</v>
      </c>
      <c r="N40" s="6">
        <v>84.15</v>
      </c>
      <c r="O40" s="217" t="s">
        <v>197</v>
      </c>
      <c r="P40" s="6"/>
    </row>
    <row r="41" spans="1:16" ht="16.5">
      <c r="A41" s="1" t="s">
        <v>291</v>
      </c>
      <c r="B41" s="2" t="s">
        <v>292</v>
      </c>
      <c r="C41" s="11">
        <v>14.98</v>
      </c>
      <c r="D41" s="11">
        <v>23.32</v>
      </c>
      <c r="E41" s="11">
        <v>7.94</v>
      </c>
      <c r="F41" s="11">
        <v>15.33</v>
      </c>
      <c r="G41" s="11">
        <v>13.43</v>
      </c>
      <c r="H41" s="11">
        <v>1.4</v>
      </c>
      <c r="I41" s="63">
        <v>0</v>
      </c>
      <c r="J41" s="7">
        <f t="shared" si="4"/>
        <v>76.4</v>
      </c>
      <c r="K41" s="36">
        <v>15.6</v>
      </c>
      <c r="L41" s="45">
        <f t="shared" si="5"/>
        <v>76.72</v>
      </c>
      <c r="M41" s="15" t="s">
        <v>221</v>
      </c>
      <c r="N41" s="6"/>
      <c r="O41" s="217" t="s">
        <v>198</v>
      </c>
      <c r="P41" s="6"/>
    </row>
    <row r="42" spans="1:16" ht="16.5">
      <c r="A42" s="1" t="s">
        <v>293</v>
      </c>
      <c r="B42" s="2" t="s">
        <v>294</v>
      </c>
      <c r="C42" s="11">
        <v>18.56</v>
      </c>
      <c r="D42" s="11">
        <v>26.88</v>
      </c>
      <c r="E42" s="11">
        <v>9.66</v>
      </c>
      <c r="F42" s="11">
        <v>19.38</v>
      </c>
      <c r="G42" s="11">
        <v>14.4</v>
      </c>
      <c r="H42" s="11">
        <v>2.8</v>
      </c>
      <c r="I42" s="63">
        <v>0</v>
      </c>
      <c r="J42" s="7">
        <f t="shared" si="4"/>
        <v>91.67999999999999</v>
      </c>
      <c r="K42" s="36">
        <v>20</v>
      </c>
      <c r="L42" s="45">
        <f t="shared" si="5"/>
        <v>93.344</v>
      </c>
      <c r="M42" s="15" t="s">
        <v>238</v>
      </c>
      <c r="N42" s="6">
        <v>85.75</v>
      </c>
      <c r="O42" s="217" t="s">
        <v>1068</v>
      </c>
      <c r="P42" s="6"/>
    </row>
    <row r="43" spans="1:16" ht="16.5">
      <c r="A43" s="1" t="s">
        <v>295</v>
      </c>
      <c r="B43" s="2" t="s">
        <v>296</v>
      </c>
      <c r="C43" s="11">
        <v>17.6</v>
      </c>
      <c r="D43" s="11">
        <v>24.82</v>
      </c>
      <c r="E43" s="11">
        <v>7.64</v>
      </c>
      <c r="F43" s="11">
        <v>16.16</v>
      </c>
      <c r="G43" s="11">
        <v>14.43</v>
      </c>
      <c r="H43" s="11">
        <v>1.2</v>
      </c>
      <c r="I43" s="63">
        <v>0</v>
      </c>
      <c r="J43" s="7">
        <f t="shared" si="4"/>
        <v>81.85000000000001</v>
      </c>
      <c r="K43" s="36">
        <v>19.5</v>
      </c>
      <c r="L43" s="45">
        <f t="shared" si="5"/>
        <v>84.98</v>
      </c>
      <c r="M43" s="15" t="s">
        <v>238</v>
      </c>
      <c r="N43" s="6">
        <v>83.225</v>
      </c>
      <c r="O43" s="217" t="s">
        <v>197</v>
      </c>
      <c r="P43" s="6"/>
    </row>
    <row r="44" spans="1:16" ht="16.5">
      <c r="A44" s="1" t="s">
        <v>297</v>
      </c>
      <c r="B44" s="2" t="s">
        <v>298</v>
      </c>
      <c r="C44" s="11">
        <v>14.12</v>
      </c>
      <c r="D44" s="11">
        <v>22.42</v>
      </c>
      <c r="E44" s="11">
        <v>6.64</v>
      </c>
      <c r="F44" s="11">
        <v>14.28</v>
      </c>
      <c r="G44" s="11">
        <v>13.23</v>
      </c>
      <c r="H44" s="11">
        <v>1.5</v>
      </c>
      <c r="I44" s="63">
        <v>0</v>
      </c>
      <c r="J44" s="7">
        <f t="shared" si="4"/>
        <v>72.19</v>
      </c>
      <c r="K44" s="36">
        <v>16.5</v>
      </c>
      <c r="L44" s="45">
        <f>L43</f>
        <v>84.98</v>
      </c>
      <c r="M44" s="15" t="s">
        <v>227</v>
      </c>
      <c r="N44" s="6"/>
      <c r="O44" s="217" t="s">
        <v>197</v>
      </c>
      <c r="P44" s="6"/>
    </row>
    <row r="45" spans="1:16" ht="16.5">
      <c r="A45" s="1" t="s">
        <v>299</v>
      </c>
      <c r="B45" s="2" t="s">
        <v>300</v>
      </c>
      <c r="C45" s="11">
        <v>15.9</v>
      </c>
      <c r="D45" s="11">
        <v>24.88</v>
      </c>
      <c r="E45" s="11">
        <v>9.02</v>
      </c>
      <c r="F45" s="11">
        <v>16.53</v>
      </c>
      <c r="G45" s="11">
        <v>14.33</v>
      </c>
      <c r="H45" s="12">
        <v>2.7</v>
      </c>
      <c r="I45" s="63">
        <v>0</v>
      </c>
      <c r="J45" s="7">
        <f t="shared" si="4"/>
        <v>83.36</v>
      </c>
      <c r="K45" s="36">
        <v>18.2</v>
      </c>
      <c r="L45" s="45">
        <f aca="true" t="shared" si="6" ref="L45:L53">J45*0.8+K45</f>
        <v>84.888</v>
      </c>
      <c r="M45" s="15" t="s">
        <v>227</v>
      </c>
      <c r="N45" s="6"/>
      <c r="O45" s="217" t="s">
        <v>197</v>
      </c>
      <c r="P45" s="6"/>
    </row>
    <row r="46" spans="1:16" ht="16.5">
      <c r="A46" s="1" t="s">
        <v>301</v>
      </c>
      <c r="B46" s="2" t="s">
        <v>302</v>
      </c>
      <c r="C46" s="11">
        <v>17.52</v>
      </c>
      <c r="D46" s="11">
        <v>24.96</v>
      </c>
      <c r="E46" s="11">
        <v>9.36</v>
      </c>
      <c r="F46" s="11">
        <v>16.66</v>
      </c>
      <c r="G46" s="11">
        <v>14.43</v>
      </c>
      <c r="H46" s="12">
        <v>4.5</v>
      </c>
      <c r="I46" s="63">
        <v>0</v>
      </c>
      <c r="J46" s="7">
        <f t="shared" si="4"/>
        <v>87.43</v>
      </c>
      <c r="K46" s="36">
        <v>20.6</v>
      </c>
      <c r="L46" s="45">
        <f t="shared" si="6"/>
        <v>90.54400000000001</v>
      </c>
      <c r="M46" s="15" t="s">
        <v>238</v>
      </c>
      <c r="N46" s="6">
        <v>87.6</v>
      </c>
      <c r="O46" s="217" t="s">
        <v>1068</v>
      </c>
      <c r="P46" s="6"/>
    </row>
    <row r="47" spans="1:16" ht="16.5">
      <c r="A47" s="1" t="s">
        <v>303</v>
      </c>
      <c r="B47" s="2" t="s">
        <v>304</v>
      </c>
      <c r="C47" s="12">
        <v>14.44</v>
      </c>
      <c r="D47" s="12">
        <v>25.34</v>
      </c>
      <c r="E47" s="12">
        <v>6.78</v>
      </c>
      <c r="F47" s="12">
        <v>15.48</v>
      </c>
      <c r="G47" s="12">
        <v>14</v>
      </c>
      <c r="H47" s="11">
        <v>2.9</v>
      </c>
      <c r="I47" s="63">
        <v>0</v>
      </c>
      <c r="J47" s="7">
        <f t="shared" si="4"/>
        <v>78.94000000000001</v>
      </c>
      <c r="K47" s="36">
        <v>14.5</v>
      </c>
      <c r="L47" s="45">
        <f t="shared" si="6"/>
        <v>77.65200000000002</v>
      </c>
      <c r="M47" s="15" t="s">
        <v>221</v>
      </c>
      <c r="N47" s="6"/>
      <c r="O47" s="217" t="s">
        <v>198</v>
      </c>
      <c r="P47" s="6"/>
    </row>
    <row r="48" spans="1:16" ht="16.5">
      <c r="A48" s="1" t="s">
        <v>305</v>
      </c>
      <c r="B48" s="2" t="s">
        <v>306</v>
      </c>
      <c r="C48" s="45">
        <v>16.28</v>
      </c>
      <c r="D48" s="45">
        <v>23.22</v>
      </c>
      <c r="E48" s="45">
        <v>5.96</v>
      </c>
      <c r="F48" s="45">
        <v>13.13</v>
      </c>
      <c r="G48" s="45">
        <v>13.53</v>
      </c>
      <c r="H48" s="11">
        <v>3.3</v>
      </c>
      <c r="I48" s="63">
        <v>0</v>
      </c>
      <c r="J48" s="7">
        <f t="shared" si="4"/>
        <v>75.42</v>
      </c>
      <c r="K48" s="36">
        <v>15.2</v>
      </c>
      <c r="L48" s="45">
        <f t="shared" si="6"/>
        <v>75.536</v>
      </c>
      <c r="M48" s="15" t="s">
        <v>221</v>
      </c>
      <c r="N48" s="6"/>
      <c r="O48" s="217" t="s">
        <v>198</v>
      </c>
      <c r="P48" s="6"/>
    </row>
    <row r="49" spans="1:16" ht="16.5">
      <c r="A49" s="1" t="s">
        <v>307</v>
      </c>
      <c r="B49" s="2" t="s">
        <v>308</v>
      </c>
      <c r="C49" s="11">
        <v>16.9</v>
      </c>
      <c r="D49" s="11">
        <v>24.82</v>
      </c>
      <c r="E49" s="11">
        <v>6.88</v>
      </c>
      <c r="F49" s="11">
        <v>16.85</v>
      </c>
      <c r="G49" s="11">
        <v>13.28</v>
      </c>
      <c r="H49" s="20">
        <v>1.2</v>
      </c>
      <c r="I49" s="63">
        <v>0</v>
      </c>
      <c r="J49" s="7">
        <f t="shared" si="4"/>
        <v>79.93</v>
      </c>
      <c r="K49" s="36">
        <v>14.1</v>
      </c>
      <c r="L49" s="45">
        <f t="shared" si="6"/>
        <v>78.04400000000001</v>
      </c>
      <c r="M49" s="15" t="s">
        <v>221</v>
      </c>
      <c r="N49" s="6"/>
      <c r="O49" s="217" t="s">
        <v>198</v>
      </c>
      <c r="P49" s="6"/>
    </row>
    <row r="50" spans="1:16" ht="16.5">
      <c r="A50" s="1" t="s">
        <v>309</v>
      </c>
      <c r="B50" s="2" t="s">
        <v>310</v>
      </c>
      <c r="C50" s="11">
        <v>17</v>
      </c>
      <c r="D50" s="11">
        <v>25.48</v>
      </c>
      <c r="E50" s="11">
        <v>6.74</v>
      </c>
      <c r="F50" s="11">
        <v>15.01</v>
      </c>
      <c r="G50" s="11">
        <v>13.83</v>
      </c>
      <c r="H50" s="11">
        <v>1.5</v>
      </c>
      <c r="I50" s="63">
        <v>2</v>
      </c>
      <c r="J50" s="7">
        <f t="shared" si="4"/>
        <v>77.56</v>
      </c>
      <c r="K50" s="36">
        <v>14.3</v>
      </c>
      <c r="L50" s="45">
        <f t="shared" si="6"/>
        <v>76.348</v>
      </c>
      <c r="M50" s="15" t="s">
        <v>221</v>
      </c>
      <c r="N50" s="6"/>
      <c r="O50" s="217" t="s">
        <v>198</v>
      </c>
      <c r="P50" s="6"/>
    </row>
    <row r="51" spans="1:16" ht="16.5">
      <c r="A51" s="1" t="s">
        <v>311</v>
      </c>
      <c r="B51" s="2" t="s">
        <v>312</v>
      </c>
      <c r="C51" s="11">
        <v>16.1</v>
      </c>
      <c r="D51" s="11">
        <v>25.64</v>
      </c>
      <c r="E51" s="11">
        <v>7.78</v>
      </c>
      <c r="F51" s="11">
        <v>15.43</v>
      </c>
      <c r="G51" s="11">
        <v>13.6</v>
      </c>
      <c r="H51" s="11">
        <v>1.7</v>
      </c>
      <c r="I51" s="63">
        <v>0</v>
      </c>
      <c r="J51" s="7">
        <f t="shared" si="4"/>
        <v>80.25</v>
      </c>
      <c r="K51" s="36">
        <v>16.5</v>
      </c>
      <c r="L51" s="45">
        <f t="shared" si="6"/>
        <v>80.7</v>
      </c>
      <c r="M51" s="15" t="s">
        <v>227</v>
      </c>
      <c r="N51" s="6"/>
      <c r="O51" s="217" t="s">
        <v>197</v>
      </c>
      <c r="P51" s="6"/>
    </row>
    <row r="52" spans="1:16" ht="16.5">
      <c r="A52" s="1" t="s">
        <v>313</v>
      </c>
      <c r="B52" s="2" t="s">
        <v>314</v>
      </c>
      <c r="C52" s="11">
        <v>12.56</v>
      </c>
      <c r="D52" s="11">
        <v>11.7</v>
      </c>
      <c r="E52" s="11">
        <v>1</v>
      </c>
      <c r="F52" s="11">
        <v>0</v>
      </c>
      <c r="G52" s="11">
        <v>12.98</v>
      </c>
      <c r="H52" s="11">
        <v>0.4</v>
      </c>
      <c r="I52" s="63">
        <v>0</v>
      </c>
      <c r="J52" s="7">
        <f t="shared" si="4"/>
        <v>38.63999999999999</v>
      </c>
      <c r="K52" s="36">
        <v>-2</v>
      </c>
      <c r="L52" s="45">
        <f t="shared" si="6"/>
        <v>28.911999999999995</v>
      </c>
      <c r="M52" s="15" t="s">
        <v>315</v>
      </c>
      <c r="N52" s="6"/>
      <c r="O52" s="217" t="s">
        <v>1069</v>
      </c>
      <c r="P52" s="6"/>
    </row>
    <row r="53" spans="1:16" ht="16.5">
      <c r="A53" s="1" t="s">
        <v>316</v>
      </c>
      <c r="B53" s="2" t="s">
        <v>317</v>
      </c>
      <c r="C53" s="11">
        <v>10.98</v>
      </c>
      <c r="D53" s="11">
        <v>21.56</v>
      </c>
      <c r="E53" s="11">
        <v>6.4</v>
      </c>
      <c r="F53" s="11">
        <v>7.13</v>
      </c>
      <c r="G53" s="11">
        <v>13.35</v>
      </c>
      <c r="H53" s="11">
        <v>0.8</v>
      </c>
      <c r="I53" s="63">
        <v>0</v>
      </c>
      <c r="J53" s="7">
        <f t="shared" si="4"/>
        <v>60.22</v>
      </c>
      <c r="K53" s="36">
        <v>15</v>
      </c>
      <c r="L53" s="45">
        <f t="shared" si="6"/>
        <v>63.176</v>
      </c>
      <c r="M53" s="15" t="s">
        <v>224</v>
      </c>
      <c r="N53" s="6"/>
      <c r="O53" s="217" t="s">
        <v>1067</v>
      </c>
      <c r="P53" s="6"/>
    </row>
    <row r="54" spans="1:16" ht="16.5">
      <c r="A54" s="103" t="s">
        <v>318</v>
      </c>
      <c r="B54" s="74"/>
      <c r="C54" s="21"/>
      <c r="D54" s="22"/>
      <c r="E54" s="22"/>
      <c r="F54" s="22"/>
      <c r="G54" s="22"/>
      <c r="H54" s="46"/>
      <c r="I54" s="63"/>
      <c r="J54" s="7"/>
      <c r="K54" s="36"/>
      <c r="L54" s="45"/>
      <c r="M54" s="15"/>
      <c r="N54" s="6"/>
      <c r="O54" s="217"/>
      <c r="P54" s="6"/>
    </row>
    <row r="55" spans="1:16" ht="16.5">
      <c r="A55" s="1" t="s">
        <v>319</v>
      </c>
      <c r="B55" s="2" t="s">
        <v>320</v>
      </c>
      <c r="C55" s="11">
        <v>16.18</v>
      </c>
      <c r="D55" s="11">
        <v>25.14</v>
      </c>
      <c r="E55" s="11">
        <v>9.54</v>
      </c>
      <c r="F55" s="11">
        <v>16.58</v>
      </c>
      <c r="G55" s="11">
        <v>14.3</v>
      </c>
      <c r="H55" s="11">
        <v>2.6</v>
      </c>
      <c r="I55" s="63">
        <v>0</v>
      </c>
      <c r="J55" s="7">
        <f aca="true" t="shared" si="7" ref="J55:J67">C55+D55+E55+F55+G55+H55-I55</f>
        <v>84.33999999999999</v>
      </c>
      <c r="K55" s="36">
        <v>18.8</v>
      </c>
      <c r="L55" s="45">
        <f aca="true" t="shared" si="8" ref="L55:L67">J55*0.8+K55</f>
        <v>86.27199999999999</v>
      </c>
      <c r="M55" s="15" t="s">
        <v>238</v>
      </c>
      <c r="N55" s="6">
        <v>84.2</v>
      </c>
      <c r="O55" s="217" t="s">
        <v>197</v>
      </c>
      <c r="P55" s="6"/>
    </row>
    <row r="56" spans="1:16" ht="16.5">
      <c r="A56" s="1" t="s">
        <v>321</v>
      </c>
      <c r="B56" s="2" t="s">
        <v>322</v>
      </c>
      <c r="C56" s="11">
        <v>15.74</v>
      </c>
      <c r="D56" s="11">
        <v>21.56</v>
      </c>
      <c r="E56" s="11">
        <v>6.7</v>
      </c>
      <c r="F56" s="11">
        <v>15.1</v>
      </c>
      <c r="G56" s="11">
        <v>13.4</v>
      </c>
      <c r="H56" s="11">
        <v>1</v>
      </c>
      <c r="I56" s="63">
        <v>0</v>
      </c>
      <c r="J56" s="7">
        <f t="shared" si="7"/>
        <v>73.5</v>
      </c>
      <c r="K56" s="36">
        <v>11</v>
      </c>
      <c r="L56" s="45">
        <f t="shared" si="8"/>
        <v>69.80000000000001</v>
      </c>
      <c r="M56" s="15" t="s">
        <v>224</v>
      </c>
      <c r="N56" s="6"/>
      <c r="O56" s="217" t="s">
        <v>1067</v>
      </c>
      <c r="P56" s="6"/>
    </row>
    <row r="57" spans="1:16" ht="16.5">
      <c r="A57" s="1" t="s">
        <v>323</v>
      </c>
      <c r="B57" s="2" t="s">
        <v>324</v>
      </c>
      <c r="C57" s="11">
        <v>15.66</v>
      </c>
      <c r="D57" s="11">
        <v>24.78</v>
      </c>
      <c r="E57" s="11">
        <v>7.64</v>
      </c>
      <c r="F57" s="11">
        <v>16.16</v>
      </c>
      <c r="G57" s="11">
        <v>13.53</v>
      </c>
      <c r="H57" s="12">
        <v>2.2</v>
      </c>
      <c r="I57" s="63">
        <v>0</v>
      </c>
      <c r="J57" s="7">
        <f t="shared" si="7"/>
        <v>79.97</v>
      </c>
      <c r="K57" s="36">
        <v>15.5</v>
      </c>
      <c r="L57" s="45">
        <f t="shared" si="8"/>
        <v>79.476</v>
      </c>
      <c r="M57" s="15" t="s">
        <v>221</v>
      </c>
      <c r="N57" s="6"/>
      <c r="O57" s="217" t="s">
        <v>198</v>
      </c>
      <c r="P57" s="6"/>
    </row>
    <row r="58" spans="1:16" ht="16.5">
      <c r="A58" s="1" t="s">
        <v>325</v>
      </c>
      <c r="B58" s="2" t="s">
        <v>326</v>
      </c>
      <c r="C58" s="11">
        <v>15.06</v>
      </c>
      <c r="D58" s="11">
        <v>24.46</v>
      </c>
      <c r="E58" s="11">
        <v>6.5</v>
      </c>
      <c r="F58" s="11">
        <v>15.15</v>
      </c>
      <c r="G58" s="11">
        <v>13.35</v>
      </c>
      <c r="H58" s="11">
        <v>2.4</v>
      </c>
      <c r="I58" s="63">
        <v>0</v>
      </c>
      <c r="J58" s="7">
        <f t="shared" si="7"/>
        <v>76.92</v>
      </c>
      <c r="K58" s="36">
        <v>17.2</v>
      </c>
      <c r="L58" s="45">
        <f t="shared" si="8"/>
        <v>78.736</v>
      </c>
      <c r="M58" s="15" t="s">
        <v>221</v>
      </c>
      <c r="N58" s="6"/>
      <c r="O58" s="217" t="s">
        <v>198</v>
      </c>
      <c r="P58" s="6"/>
    </row>
    <row r="59" spans="1:16" ht="16.5">
      <c r="A59" s="1" t="s">
        <v>327</v>
      </c>
      <c r="B59" s="2" t="s">
        <v>328</v>
      </c>
      <c r="C59" s="11">
        <v>17.5</v>
      </c>
      <c r="D59" s="11">
        <v>26.16</v>
      </c>
      <c r="E59" s="11">
        <v>9.28</v>
      </c>
      <c r="F59" s="11">
        <v>17.26</v>
      </c>
      <c r="G59" s="11">
        <v>14.03</v>
      </c>
      <c r="H59" s="11">
        <v>3.3</v>
      </c>
      <c r="I59" s="63">
        <v>0</v>
      </c>
      <c r="J59" s="7">
        <f t="shared" si="7"/>
        <v>87.53</v>
      </c>
      <c r="K59" s="36">
        <v>18.7</v>
      </c>
      <c r="L59" s="45">
        <f t="shared" si="8"/>
        <v>88.724</v>
      </c>
      <c r="M59" s="15" t="s">
        <v>238</v>
      </c>
      <c r="N59" s="6">
        <v>85.325</v>
      </c>
      <c r="O59" s="217" t="s">
        <v>1068</v>
      </c>
      <c r="P59" s="6"/>
    </row>
    <row r="60" spans="1:16" ht="16.5">
      <c r="A60" s="1" t="s">
        <v>329</v>
      </c>
      <c r="B60" s="2" t="s">
        <v>330</v>
      </c>
      <c r="C60" s="11">
        <v>16.44</v>
      </c>
      <c r="D60" s="11">
        <v>24.44</v>
      </c>
      <c r="E60" s="44">
        <v>7.02</v>
      </c>
      <c r="F60" s="11">
        <v>14.3</v>
      </c>
      <c r="G60" s="11">
        <v>13.4</v>
      </c>
      <c r="H60" s="11">
        <v>1.7</v>
      </c>
      <c r="I60" s="63">
        <v>0</v>
      </c>
      <c r="J60" s="7">
        <f t="shared" si="7"/>
        <v>77.30000000000001</v>
      </c>
      <c r="K60" s="36">
        <v>17</v>
      </c>
      <c r="L60" s="45">
        <f t="shared" si="8"/>
        <v>78.84</v>
      </c>
      <c r="M60" s="15" t="s">
        <v>221</v>
      </c>
      <c r="N60" s="6"/>
      <c r="O60" s="217" t="s">
        <v>198</v>
      </c>
      <c r="P60" s="6"/>
    </row>
    <row r="61" spans="1:16" ht="16.5">
      <c r="A61" s="1" t="s">
        <v>331</v>
      </c>
      <c r="B61" s="2" t="s">
        <v>332</v>
      </c>
      <c r="C61" s="12">
        <v>15.74</v>
      </c>
      <c r="D61" s="12">
        <v>25.44</v>
      </c>
      <c r="E61" s="12">
        <v>8.1</v>
      </c>
      <c r="F61" s="12">
        <v>15.38</v>
      </c>
      <c r="G61" s="12">
        <v>13.43</v>
      </c>
      <c r="H61" s="11">
        <v>1.9</v>
      </c>
      <c r="I61" s="63">
        <v>0</v>
      </c>
      <c r="J61" s="7">
        <f t="shared" si="7"/>
        <v>79.99000000000001</v>
      </c>
      <c r="K61" s="36">
        <v>16.7</v>
      </c>
      <c r="L61" s="45">
        <f t="shared" si="8"/>
        <v>80.69200000000001</v>
      </c>
      <c r="M61" s="15" t="s">
        <v>227</v>
      </c>
      <c r="N61" s="6"/>
      <c r="O61" s="217" t="s">
        <v>197</v>
      </c>
      <c r="P61" s="6"/>
    </row>
    <row r="62" spans="1:16" ht="16.5">
      <c r="A62" s="1" t="s">
        <v>333</v>
      </c>
      <c r="B62" s="2" t="s">
        <v>334</v>
      </c>
      <c r="C62" s="11">
        <v>16.68</v>
      </c>
      <c r="D62" s="11">
        <v>24.62</v>
      </c>
      <c r="E62" s="11">
        <v>8.4</v>
      </c>
      <c r="F62" s="11">
        <v>15.83</v>
      </c>
      <c r="G62" s="11">
        <v>13.83</v>
      </c>
      <c r="H62" s="11">
        <v>1.2</v>
      </c>
      <c r="I62" s="63">
        <v>0</v>
      </c>
      <c r="J62" s="7">
        <f t="shared" si="7"/>
        <v>80.56</v>
      </c>
      <c r="K62" s="36">
        <v>17.1</v>
      </c>
      <c r="L62" s="45">
        <f t="shared" si="8"/>
        <v>81.548</v>
      </c>
      <c r="M62" s="15" t="s">
        <v>227</v>
      </c>
      <c r="N62" s="6"/>
      <c r="O62" s="217" t="s">
        <v>197</v>
      </c>
      <c r="P62" s="6"/>
    </row>
    <row r="63" spans="1:16" ht="16.5">
      <c r="A63" s="1" t="s">
        <v>335</v>
      </c>
      <c r="B63" s="2" t="s">
        <v>336</v>
      </c>
      <c r="C63" s="47">
        <v>15.02</v>
      </c>
      <c r="D63" s="48">
        <v>24.26</v>
      </c>
      <c r="E63" s="48">
        <v>6.62</v>
      </c>
      <c r="F63" s="48">
        <v>16.28</v>
      </c>
      <c r="G63" s="48">
        <v>14.57</v>
      </c>
      <c r="H63" s="11">
        <v>1.7</v>
      </c>
      <c r="I63" s="63">
        <v>0</v>
      </c>
      <c r="J63" s="7">
        <f t="shared" si="7"/>
        <v>78.45</v>
      </c>
      <c r="K63" s="36">
        <v>12.4</v>
      </c>
      <c r="L63" s="45">
        <f t="shared" si="8"/>
        <v>75.16000000000001</v>
      </c>
      <c r="M63" s="15" t="s">
        <v>221</v>
      </c>
      <c r="N63" s="6"/>
      <c r="O63" s="217" t="s">
        <v>198</v>
      </c>
      <c r="P63" s="6"/>
    </row>
    <row r="64" spans="1:16" ht="16.5">
      <c r="A64" s="1" t="s">
        <v>337</v>
      </c>
      <c r="B64" s="2" t="s">
        <v>338</v>
      </c>
      <c r="C64" s="11">
        <v>14.9</v>
      </c>
      <c r="D64" s="11">
        <v>24.24</v>
      </c>
      <c r="E64" s="11">
        <v>8.12</v>
      </c>
      <c r="F64" s="11">
        <v>14.95</v>
      </c>
      <c r="G64" s="11">
        <v>14.38</v>
      </c>
      <c r="H64" s="21">
        <v>3.6</v>
      </c>
      <c r="I64" s="63">
        <v>0</v>
      </c>
      <c r="J64" s="7">
        <f t="shared" si="7"/>
        <v>80.18999999999998</v>
      </c>
      <c r="K64" s="36">
        <v>2.7</v>
      </c>
      <c r="L64" s="45">
        <f t="shared" si="8"/>
        <v>66.85199999999999</v>
      </c>
      <c r="M64" s="15" t="s">
        <v>224</v>
      </c>
      <c r="N64" s="6"/>
      <c r="O64" s="217" t="s">
        <v>1067</v>
      </c>
      <c r="P64" s="6"/>
    </row>
    <row r="65" spans="1:16" ht="16.5">
      <c r="A65" s="1" t="s">
        <v>339</v>
      </c>
      <c r="B65" s="2" t="s">
        <v>340</v>
      </c>
      <c r="C65" s="11">
        <v>14.58</v>
      </c>
      <c r="D65" s="11">
        <v>25.06</v>
      </c>
      <c r="E65" s="11">
        <v>6.7</v>
      </c>
      <c r="F65" s="11">
        <v>14.38</v>
      </c>
      <c r="G65" s="11">
        <v>13.78</v>
      </c>
      <c r="H65" s="12">
        <v>1.7</v>
      </c>
      <c r="I65" s="63">
        <v>0</v>
      </c>
      <c r="J65" s="7">
        <f t="shared" si="7"/>
        <v>76.2</v>
      </c>
      <c r="K65" s="36">
        <v>14.4</v>
      </c>
      <c r="L65" s="45">
        <f t="shared" si="8"/>
        <v>75.36000000000001</v>
      </c>
      <c r="M65" s="15" t="s">
        <v>221</v>
      </c>
      <c r="N65" s="6"/>
      <c r="O65" s="217" t="s">
        <v>198</v>
      </c>
      <c r="P65" s="6"/>
    </row>
    <row r="66" spans="1:16" ht="16.5">
      <c r="A66" s="1" t="s">
        <v>341</v>
      </c>
      <c r="B66" s="2" t="s">
        <v>342</v>
      </c>
      <c r="C66" s="11">
        <v>17</v>
      </c>
      <c r="D66" s="11">
        <v>26.28</v>
      </c>
      <c r="E66" s="11">
        <v>8.3</v>
      </c>
      <c r="F66" s="11">
        <v>16.13</v>
      </c>
      <c r="G66" s="11">
        <v>14</v>
      </c>
      <c r="H66" s="11">
        <v>1.7</v>
      </c>
      <c r="I66" s="63">
        <v>0</v>
      </c>
      <c r="J66" s="7">
        <f t="shared" si="7"/>
        <v>83.41</v>
      </c>
      <c r="K66" s="36">
        <v>17.7</v>
      </c>
      <c r="L66" s="45">
        <f t="shared" si="8"/>
        <v>84.428</v>
      </c>
      <c r="M66" s="15" t="s">
        <v>227</v>
      </c>
      <c r="N66" s="6"/>
      <c r="O66" s="217" t="s">
        <v>197</v>
      </c>
      <c r="P66" s="6"/>
    </row>
    <row r="67" spans="1:16" ht="16.5">
      <c r="A67" s="1" t="s">
        <v>343</v>
      </c>
      <c r="B67" s="2" t="s">
        <v>344</v>
      </c>
      <c r="C67" s="11">
        <v>15.02</v>
      </c>
      <c r="D67" s="11">
        <v>18.88</v>
      </c>
      <c r="E67" s="11">
        <v>6.1</v>
      </c>
      <c r="F67" s="11">
        <v>15.03</v>
      </c>
      <c r="G67" s="11">
        <v>13.38</v>
      </c>
      <c r="H67" s="11">
        <v>1</v>
      </c>
      <c r="I67" s="63">
        <v>0</v>
      </c>
      <c r="J67" s="7">
        <f t="shared" si="7"/>
        <v>69.41</v>
      </c>
      <c r="K67" s="36">
        <v>14</v>
      </c>
      <c r="L67" s="45">
        <f t="shared" si="8"/>
        <v>69.52799999999999</v>
      </c>
      <c r="M67" s="15" t="s">
        <v>224</v>
      </c>
      <c r="N67" s="6"/>
      <c r="O67" s="217" t="s">
        <v>1067</v>
      </c>
      <c r="P67" s="6"/>
    </row>
    <row r="68" spans="1:16" ht="16.5">
      <c r="A68" s="103" t="s">
        <v>345</v>
      </c>
      <c r="B68" s="74"/>
      <c r="C68" s="21"/>
      <c r="D68" s="22"/>
      <c r="E68" s="22"/>
      <c r="F68" s="22"/>
      <c r="G68" s="22"/>
      <c r="I68" s="63"/>
      <c r="J68" s="7"/>
      <c r="K68" s="36"/>
      <c r="L68" s="45"/>
      <c r="M68" s="15"/>
      <c r="N68" s="6"/>
      <c r="O68" s="217"/>
      <c r="P68" s="6"/>
    </row>
    <row r="69" spans="1:16" ht="16.5">
      <c r="A69" s="31" t="s">
        <v>346</v>
      </c>
      <c r="B69" s="32" t="s">
        <v>63</v>
      </c>
      <c r="C69" s="49">
        <v>18.94</v>
      </c>
      <c r="D69" s="49">
        <v>27.56</v>
      </c>
      <c r="E69" s="49">
        <v>10</v>
      </c>
      <c r="F69" s="49">
        <v>18.23</v>
      </c>
      <c r="G69" s="50">
        <v>14.98</v>
      </c>
      <c r="H69" s="51">
        <v>3.5</v>
      </c>
      <c r="I69" s="62">
        <v>0</v>
      </c>
      <c r="J69" s="34">
        <f aca="true" t="shared" si="9" ref="J69:J96">C69+D69+E69+F69+G69+H69-I69</f>
        <v>93.21000000000001</v>
      </c>
      <c r="K69" s="35">
        <v>20</v>
      </c>
      <c r="L69" s="92">
        <f aca="true" t="shared" si="10" ref="L69:L96">J69*0.8+K69</f>
        <v>94.56800000000001</v>
      </c>
      <c r="M69" s="15" t="s">
        <v>238</v>
      </c>
      <c r="N69" s="6">
        <v>90</v>
      </c>
      <c r="O69" s="217" t="s">
        <v>1070</v>
      </c>
      <c r="P69" s="6" t="s">
        <v>1075</v>
      </c>
    </row>
    <row r="70" spans="1:16" ht="16.5">
      <c r="A70" s="31" t="s">
        <v>347</v>
      </c>
      <c r="B70" s="32" t="s">
        <v>348</v>
      </c>
      <c r="C70" s="52">
        <v>18.32</v>
      </c>
      <c r="D70" s="52">
        <v>26.22</v>
      </c>
      <c r="E70" s="52">
        <v>9.1</v>
      </c>
      <c r="F70" s="52">
        <v>15.93</v>
      </c>
      <c r="G70" s="50">
        <v>14.9</v>
      </c>
      <c r="H70" s="51">
        <v>3.8</v>
      </c>
      <c r="I70" s="62">
        <v>0</v>
      </c>
      <c r="J70" s="34">
        <f t="shared" si="9"/>
        <v>88.27</v>
      </c>
      <c r="K70" s="35">
        <v>12.6</v>
      </c>
      <c r="L70" s="59">
        <f t="shared" si="10"/>
        <v>83.216</v>
      </c>
      <c r="M70" s="52" t="s">
        <v>227</v>
      </c>
      <c r="N70" s="6"/>
      <c r="O70" s="217" t="s">
        <v>197</v>
      </c>
      <c r="P70" s="6" t="s">
        <v>1076</v>
      </c>
    </row>
    <row r="71" spans="1:16" ht="16.5">
      <c r="A71" s="31" t="s">
        <v>349</v>
      </c>
      <c r="B71" s="32" t="s">
        <v>350</v>
      </c>
      <c r="C71" s="53">
        <v>17.86</v>
      </c>
      <c r="D71" s="53">
        <v>26.68</v>
      </c>
      <c r="E71" s="53">
        <v>9.3</v>
      </c>
      <c r="F71" s="53">
        <v>16.48</v>
      </c>
      <c r="G71" s="50">
        <v>14.23</v>
      </c>
      <c r="H71" s="51">
        <v>2.7</v>
      </c>
      <c r="I71" s="62">
        <v>0</v>
      </c>
      <c r="J71" s="34">
        <f t="shared" si="9"/>
        <v>87.25000000000001</v>
      </c>
      <c r="K71" s="35">
        <v>19.2</v>
      </c>
      <c r="L71" s="59">
        <f t="shared" si="10"/>
        <v>89.00000000000001</v>
      </c>
      <c r="M71" s="15" t="s">
        <v>238</v>
      </c>
      <c r="N71" s="6">
        <v>86.5</v>
      </c>
      <c r="O71" s="217" t="s">
        <v>1068</v>
      </c>
      <c r="P71" s="6" t="s">
        <v>1077</v>
      </c>
    </row>
    <row r="72" spans="1:16" ht="16.5">
      <c r="A72" s="31" t="s">
        <v>351</v>
      </c>
      <c r="B72" s="32" t="s">
        <v>352</v>
      </c>
      <c r="C72" s="53">
        <v>16.58</v>
      </c>
      <c r="D72" s="53">
        <v>23.12</v>
      </c>
      <c r="E72" s="53">
        <v>8.1</v>
      </c>
      <c r="F72" s="53">
        <v>15.63</v>
      </c>
      <c r="G72" s="50">
        <v>13.98</v>
      </c>
      <c r="H72" s="51">
        <v>0.2</v>
      </c>
      <c r="I72" s="62">
        <v>0</v>
      </c>
      <c r="J72" s="34">
        <f t="shared" si="9"/>
        <v>77.61000000000001</v>
      </c>
      <c r="K72" s="35">
        <v>16</v>
      </c>
      <c r="L72" s="59">
        <f t="shared" si="10"/>
        <v>78.08800000000002</v>
      </c>
      <c r="M72" s="52" t="s">
        <v>221</v>
      </c>
      <c r="N72" s="6"/>
      <c r="O72" s="218" t="s">
        <v>198</v>
      </c>
      <c r="P72" s="6" t="s">
        <v>1075</v>
      </c>
    </row>
    <row r="73" spans="1:16" ht="16.5">
      <c r="A73" s="31" t="s">
        <v>353</v>
      </c>
      <c r="B73" s="32" t="s">
        <v>354</v>
      </c>
      <c r="C73" s="54">
        <v>15.62</v>
      </c>
      <c r="D73" s="54">
        <v>25</v>
      </c>
      <c r="E73" s="54">
        <v>6.82</v>
      </c>
      <c r="F73" s="54">
        <v>9.8</v>
      </c>
      <c r="G73" s="50">
        <v>13.05</v>
      </c>
      <c r="H73" s="55">
        <v>1.8</v>
      </c>
      <c r="I73" s="62">
        <v>0</v>
      </c>
      <c r="J73" s="34">
        <f t="shared" si="9"/>
        <v>72.08999999999999</v>
      </c>
      <c r="K73" s="35">
        <v>16.1</v>
      </c>
      <c r="L73" s="59">
        <f t="shared" si="10"/>
        <v>73.77199999999999</v>
      </c>
      <c r="M73" s="52" t="s">
        <v>221</v>
      </c>
      <c r="N73" s="6"/>
      <c r="O73" s="218" t="s">
        <v>198</v>
      </c>
      <c r="P73" s="6" t="s">
        <v>1078</v>
      </c>
    </row>
    <row r="74" spans="1:16" ht="16.5">
      <c r="A74" s="31" t="s">
        <v>355</v>
      </c>
      <c r="B74" s="32" t="s">
        <v>356</v>
      </c>
      <c r="C74" s="54">
        <v>16.1</v>
      </c>
      <c r="D74" s="54">
        <v>25.44</v>
      </c>
      <c r="E74" s="54">
        <v>8.86</v>
      </c>
      <c r="F74" s="54">
        <v>18.2</v>
      </c>
      <c r="G74" s="50">
        <v>14.2</v>
      </c>
      <c r="H74" s="56">
        <v>0</v>
      </c>
      <c r="I74" s="62">
        <v>0</v>
      </c>
      <c r="J74" s="34">
        <f t="shared" si="9"/>
        <v>82.80000000000001</v>
      </c>
      <c r="K74" s="35">
        <v>14.6</v>
      </c>
      <c r="L74" s="59">
        <f t="shared" si="10"/>
        <v>80.84</v>
      </c>
      <c r="M74" s="52" t="s">
        <v>227</v>
      </c>
      <c r="N74" s="6"/>
      <c r="O74" s="218" t="s">
        <v>197</v>
      </c>
      <c r="P74" s="6" t="s">
        <v>1078</v>
      </c>
    </row>
    <row r="75" spans="1:16" ht="16.5">
      <c r="A75" s="31" t="s">
        <v>357</v>
      </c>
      <c r="B75" s="32" t="s">
        <v>358</v>
      </c>
      <c r="C75" s="57">
        <v>0</v>
      </c>
      <c r="D75" s="57">
        <v>0</v>
      </c>
      <c r="E75" s="57">
        <v>0</v>
      </c>
      <c r="F75" s="57">
        <v>0</v>
      </c>
      <c r="G75" s="50">
        <v>0</v>
      </c>
      <c r="H75" s="56">
        <v>0.6</v>
      </c>
      <c r="I75" s="62">
        <v>0</v>
      </c>
      <c r="J75" s="34">
        <f t="shared" si="9"/>
        <v>0.6</v>
      </c>
      <c r="K75" s="35">
        <v>9.2</v>
      </c>
      <c r="L75" s="59">
        <f t="shared" si="10"/>
        <v>9.68</v>
      </c>
      <c r="M75" s="52" t="s">
        <v>315</v>
      </c>
      <c r="N75" s="6"/>
      <c r="O75" s="218" t="s">
        <v>1069</v>
      </c>
      <c r="P75" s="6" t="s">
        <v>1079</v>
      </c>
    </row>
    <row r="76" spans="1:16" ht="16.5">
      <c r="A76" s="31" t="s">
        <v>200</v>
      </c>
      <c r="B76" s="32" t="s">
        <v>359</v>
      </c>
      <c r="C76" s="58">
        <v>14.7</v>
      </c>
      <c r="D76" s="58">
        <v>20.52</v>
      </c>
      <c r="E76" s="58">
        <v>6.64</v>
      </c>
      <c r="F76" s="58">
        <v>14.65</v>
      </c>
      <c r="G76" s="50">
        <v>13.55</v>
      </c>
      <c r="H76" s="56">
        <v>0.6</v>
      </c>
      <c r="I76" s="62">
        <v>0</v>
      </c>
      <c r="J76" s="34">
        <f t="shared" si="9"/>
        <v>70.66</v>
      </c>
      <c r="K76" s="35">
        <v>17.9</v>
      </c>
      <c r="L76" s="59">
        <f t="shared" si="10"/>
        <v>74.428</v>
      </c>
      <c r="M76" s="52" t="s">
        <v>221</v>
      </c>
      <c r="N76" s="6"/>
      <c r="O76" s="218" t="s">
        <v>198</v>
      </c>
      <c r="P76" s="6" t="s">
        <v>1079</v>
      </c>
    </row>
    <row r="77" spans="1:16" ht="16.5">
      <c r="A77" s="31" t="s">
        <v>360</v>
      </c>
      <c r="B77" s="32" t="s">
        <v>361</v>
      </c>
      <c r="C77" s="53">
        <v>15.94</v>
      </c>
      <c r="D77" s="53">
        <v>25.58</v>
      </c>
      <c r="E77" s="53">
        <v>8.04</v>
      </c>
      <c r="F77" s="53">
        <v>10.38</v>
      </c>
      <c r="G77" s="50">
        <v>13.93</v>
      </c>
      <c r="H77" s="56">
        <v>0.6</v>
      </c>
      <c r="I77" s="62">
        <v>0</v>
      </c>
      <c r="J77" s="34">
        <f t="shared" si="9"/>
        <v>74.47</v>
      </c>
      <c r="K77" s="35">
        <v>12.6</v>
      </c>
      <c r="L77" s="59">
        <f t="shared" si="10"/>
        <v>72.176</v>
      </c>
      <c r="M77" s="52" t="s">
        <v>221</v>
      </c>
      <c r="N77" s="6"/>
      <c r="O77" s="218" t="s">
        <v>198</v>
      </c>
      <c r="P77" s="6" t="s">
        <v>1080</v>
      </c>
    </row>
    <row r="78" spans="1:16" ht="16.5">
      <c r="A78" s="31" t="s">
        <v>362</v>
      </c>
      <c r="B78" s="32" t="s">
        <v>363</v>
      </c>
      <c r="C78" s="53">
        <v>17.28</v>
      </c>
      <c r="D78" s="53">
        <v>25.5</v>
      </c>
      <c r="E78" s="53">
        <v>8.52</v>
      </c>
      <c r="F78" s="53">
        <v>14.96</v>
      </c>
      <c r="G78" s="50">
        <v>14.05</v>
      </c>
      <c r="H78" s="56">
        <v>1.5</v>
      </c>
      <c r="I78" s="62">
        <v>0</v>
      </c>
      <c r="J78" s="34">
        <f t="shared" si="9"/>
        <v>81.80999999999999</v>
      </c>
      <c r="K78" s="35">
        <v>15.9</v>
      </c>
      <c r="L78" s="59">
        <f t="shared" si="10"/>
        <v>81.348</v>
      </c>
      <c r="M78" s="52" t="s">
        <v>227</v>
      </c>
      <c r="N78" s="6"/>
      <c r="O78" s="218" t="s">
        <v>197</v>
      </c>
      <c r="P78" s="6" t="s">
        <v>1080</v>
      </c>
    </row>
    <row r="79" spans="1:16" ht="16.5">
      <c r="A79" s="31" t="s">
        <v>364</v>
      </c>
      <c r="B79" s="32" t="s">
        <v>365</v>
      </c>
      <c r="C79" s="53">
        <v>14.02</v>
      </c>
      <c r="D79" s="53">
        <v>23.687</v>
      </c>
      <c r="E79" s="53">
        <v>7.06</v>
      </c>
      <c r="F79" s="53">
        <v>10.3</v>
      </c>
      <c r="G79" s="50">
        <v>13.75</v>
      </c>
      <c r="H79" s="56">
        <v>1.1</v>
      </c>
      <c r="I79" s="62">
        <v>0</v>
      </c>
      <c r="J79" s="34">
        <f t="shared" si="9"/>
        <v>69.917</v>
      </c>
      <c r="K79" s="35">
        <v>-2</v>
      </c>
      <c r="L79" s="59">
        <f t="shared" si="10"/>
        <v>53.933600000000006</v>
      </c>
      <c r="M79" s="52" t="s">
        <v>315</v>
      </c>
      <c r="N79" s="6"/>
      <c r="O79" s="218" t="s">
        <v>1069</v>
      </c>
      <c r="P79" s="6" t="s">
        <v>1081</v>
      </c>
    </row>
    <row r="80" spans="1:16" ht="16.5">
      <c r="A80" s="31" t="s">
        <v>366</v>
      </c>
      <c r="B80" s="32" t="s">
        <v>367</v>
      </c>
      <c r="C80" s="53">
        <v>16.54</v>
      </c>
      <c r="D80" s="53">
        <v>24.98</v>
      </c>
      <c r="E80" s="53">
        <v>8.52</v>
      </c>
      <c r="F80" s="53">
        <v>16.33</v>
      </c>
      <c r="G80" s="50">
        <v>13.95</v>
      </c>
      <c r="H80" s="56">
        <v>4.5</v>
      </c>
      <c r="I80" s="62">
        <v>0</v>
      </c>
      <c r="J80" s="34">
        <f t="shared" si="9"/>
        <v>84.82</v>
      </c>
      <c r="K80" s="35">
        <v>17.8</v>
      </c>
      <c r="L80" s="59">
        <f t="shared" si="10"/>
        <v>85.65599999999999</v>
      </c>
      <c r="M80" s="15" t="s">
        <v>238</v>
      </c>
      <c r="N80" s="6">
        <v>87.3</v>
      </c>
      <c r="O80" s="217" t="s">
        <v>1068</v>
      </c>
      <c r="P80" s="6" t="s">
        <v>1082</v>
      </c>
    </row>
    <row r="81" spans="1:16" ht="16.5">
      <c r="A81" s="31" t="s">
        <v>368</v>
      </c>
      <c r="B81" s="32" t="s">
        <v>369</v>
      </c>
      <c r="C81" s="53">
        <v>15.1</v>
      </c>
      <c r="D81" s="53">
        <v>24.64</v>
      </c>
      <c r="E81" s="53">
        <v>2.43</v>
      </c>
      <c r="F81" s="53">
        <v>14.11</v>
      </c>
      <c r="G81" s="50">
        <v>14</v>
      </c>
      <c r="H81" s="56">
        <v>0</v>
      </c>
      <c r="I81" s="62">
        <v>0</v>
      </c>
      <c r="J81" s="34">
        <f t="shared" si="9"/>
        <v>70.28</v>
      </c>
      <c r="K81" s="35">
        <v>13.2</v>
      </c>
      <c r="L81" s="59">
        <f t="shared" si="10"/>
        <v>69.424</v>
      </c>
      <c r="M81" s="52" t="s">
        <v>224</v>
      </c>
      <c r="N81" s="6"/>
      <c r="O81" s="217" t="s">
        <v>1067</v>
      </c>
      <c r="P81" s="6" t="s">
        <v>1083</v>
      </c>
    </row>
    <row r="82" spans="1:16" ht="16.5">
      <c r="A82" s="31" t="s">
        <v>370</v>
      </c>
      <c r="B82" s="32" t="s">
        <v>371</v>
      </c>
      <c r="C82" s="53">
        <v>16.06</v>
      </c>
      <c r="D82" s="53">
        <v>25.04</v>
      </c>
      <c r="E82" s="53">
        <v>8.76</v>
      </c>
      <c r="F82" s="53">
        <v>16.23</v>
      </c>
      <c r="G82" s="50">
        <v>13.73</v>
      </c>
      <c r="H82" s="56">
        <v>1.1</v>
      </c>
      <c r="I82" s="62">
        <v>0</v>
      </c>
      <c r="J82" s="34">
        <f t="shared" si="9"/>
        <v>80.91999999999999</v>
      </c>
      <c r="K82" s="35">
        <v>17.6</v>
      </c>
      <c r="L82" s="59">
        <f t="shared" si="10"/>
        <v>82.33599999999998</v>
      </c>
      <c r="M82" s="52" t="s">
        <v>227</v>
      </c>
      <c r="N82" s="6"/>
      <c r="O82" s="217" t="s">
        <v>197</v>
      </c>
      <c r="P82" s="6" t="s">
        <v>1083</v>
      </c>
    </row>
    <row r="83" spans="1:16" ht="16.5">
      <c r="A83" s="31" t="s">
        <v>372</v>
      </c>
      <c r="B83" s="32" t="s">
        <v>373</v>
      </c>
      <c r="C83" s="53">
        <v>0</v>
      </c>
      <c r="D83" s="53">
        <v>0</v>
      </c>
      <c r="E83" s="53">
        <v>0</v>
      </c>
      <c r="F83" s="53">
        <v>0</v>
      </c>
      <c r="G83" s="50">
        <v>0</v>
      </c>
      <c r="H83" s="56">
        <v>0</v>
      </c>
      <c r="I83" s="62">
        <v>0</v>
      </c>
      <c r="J83" s="34">
        <f t="shared" si="9"/>
        <v>0</v>
      </c>
      <c r="K83" s="35">
        <v>-6</v>
      </c>
      <c r="L83" s="59">
        <f t="shared" si="10"/>
        <v>-6</v>
      </c>
      <c r="M83" s="52" t="s">
        <v>199</v>
      </c>
      <c r="N83" s="6"/>
      <c r="O83" s="217" t="s">
        <v>1069</v>
      </c>
      <c r="P83" s="6" t="s">
        <v>1085</v>
      </c>
    </row>
    <row r="84" spans="1:16" ht="16.5">
      <c r="A84" s="31" t="s">
        <v>374</v>
      </c>
      <c r="B84" s="32" t="s">
        <v>375</v>
      </c>
      <c r="C84" s="53">
        <v>13.82</v>
      </c>
      <c r="D84" s="53">
        <v>23.52</v>
      </c>
      <c r="E84" s="53">
        <v>7.78</v>
      </c>
      <c r="F84" s="53">
        <v>15.4</v>
      </c>
      <c r="G84" s="50">
        <v>13.78</v>
      </c>
      <c r="H84" s="56">
        <v>1.7</v>
      </c>
      <c r="I84" s="62">
        <v>0</v>
      </c>
      <c r="J84" s="34">
        <f t="shared" si="9"/>
        <v>76</v>
      </c>
      <c r="K84" s="35">
        <v>14</v>
      </c>
      <c r="L84" s="59">
        <f t="shared" si="10"/>
        <v>74.80000000000001</v>
      </c>
      <c r="M84" s="52" t="s">
        <v>221</v>
      </c>
      <c r="N84" s="6"/>
      <c r="O84" s="218" t="s">
        <v>198</v>
      </c>
      <c r="P84" s="6" t="s">
        <v>1086</v>
      </c>
    </row>
    <row r="85" spans="1:16" ht="16.5">
      <c r="A85" s="31" t="s">
        <v>376</v>
      </c>
      <c r="B85" s="32" t="s">
        <v>377</v>
      </c>
      <c r="C85" s="53">
        <v>15.08</v>
      </c>
      <c r="D85" s="53">
        <v>25.6</v>
      </c>
      <c r="E85" s="53">
        <v>8.02</v>
      </c>
      <c r="F85" s="53">
        <v>14.38</v>
      </c>
      <c r="G85" s="50">
        <v>13.9</v>
      </c>
      <c r="H85" s="56">
        <v>2.4</v>
      </c>
      <c r="I85" s="62">
        <v>0</v>
      </c>
      <c r="J85" s="34">
        <f t="shared" si="9"/>
        <v>79.38000000000001</v>
      </c>
      <c r="K85" s="35">
        <v>14.8</v>
      </c>
      <c r="L85" s="59">
        <f t="shared" si="10"/>
        <v>78.30400000000002</v>
      </c>
      <c r="M85" s="52" t="s">
        <v>221</v>
      </c>
      <c r="N85" s="6"/>
      <c r="O85" s="218" t="s">
        <v>198</v>
      </c>
      <c r="P85" s="6" t="s">
        <v>1086</v>
      </c>
    </row>
    <row r="86" spans="1:16" ht="16.5">
      <c r="A86" s="31" t="s">
        <v>378</v>
      </c>
      <c r="B86" s="32" t="s">
        <v>379</v>
      </c>
      <c r="C86" s="53">
        <v>15.52</v>
      </c>
      <c r="D86" s="53">
        <v>24.62</v>
      </c>
      <c r="E86" s="53">
        <v>5.7</v>
      </c>
      <c r="F86" s="53">
        <v>9.25</v>
      </c>
      <c r="G86" s="50">
        <v>13.7</v>
      </c>
      <c r="H86" s="56">
        <v>1.3</v>
      </c>
      <c r="I86" s="62">
        <v>0</v>
      </c>
      <c r="J86" s="34">
        <f t="shared" si="9"/>
        <v>70.09</v>
      </c>
      <c r="K86" s="35">
        <v>11.7</v>
      </c>
      <c r="L86" s="59">
        <f t="shared" si="10"/>
        <v>67.772</v>
      </c>
      <c r="M86" s="52" t="s">
        <v>224</v>
      </c>
      <c r="N86" s="6"/>
      <c r="O86" s="218" t="s">
        <v>1067</v>
      </c>
      <c r="P86" s="6" t="s">
        <v>1084</v>
      </c>
    </row>
    <row r="87" spans="1:16" ht="16.5">
      <c r="A87" s="31" t="s">
        <v>380</v>
      </c>
      <c r="B87" s="32" t="s">
        <v>381</v>
      </c>
      <c r="C87" s="59">
        <v>15.36</v>
      </c>
      <c r="D87" s="59">
        <v>22.52</v>
      </c>
      <c r="E87" s="59">
        <v>5.8</v>
      </c>
      <c r="F87" s="59">
        <v>13.66</v>
      </c>
      <c r="G87" s="50">
        <v>13.43</v>
      </c>
      <c r="H87" s="56">
        <v>0.6</v>
      </c>
      <c r="I87" s="62">
        <v>2</v>
      </c>
      <c r="J87" s="34">
        <f t="shared" si="9"/>
        <v>69.36999999999998</v>
      </c>
      <c r="K87" s="35">
        <v>11.1</v>
      </c>
      <c r="L87" s="59">
        <f t="shared" si="10"/>
        <v>66.59599999999998</v>
      </c>
      <c r="M87" s="52" t="s">
        <v>224</v>
      </c>
      <c r="N87" s="6"/>
      <c r="O87" s="218" t="s">
        <v>1067</v>
      </c>
      <c r="P87" s="6" t="s">
        <v>1087</v>
      </c>
    </row>
    <row r="88" spans="1:16" ht="16.5">
      <c r="A88" s="31" t="s">
        <v>382</v>
      </c>
      <c r="B88" s="32" t="s">
        <v>383</v>
      </c>
      <c r="C88" s="59">
        <v>12.28</v>
      </c>
      <c r="D88" s="59">
        <v>22.1</v>
      </c>
      <c r="E88" s="59">
        <v>0</v>
      </c>
      <c r="F88" s="59">
        <v>0</v>
      </c>
      <c r="G88" s="50">
        <v>10.9</v>
      </c>
      <c r="H88" s="56">
        <v>4.7</v>
      </c>
      <c r="I88" s="62">
        <v>0</v>
      </c>
      <c r="J88" s="34">
        <f t="shared" si="9"/>
        <v>49.980000000000004</v>
      </c>
      <c r="K88" s="35">
        <v>16</v>
      </c>
      <c r="L88" s="59">
        <f t="shared" si="10"/>
        <v>55.98400000000001</v>
      </c>
      <c r="M88" s="52" t="s">
        <v>315</v>
      </c>
      <c r="N88" s="6"/>
      <c r="O88" s="218" t="s">
        <v>1069</v>
      </c>
      <c r="P88" s="6" t="s">
        <v>1086</v>
      </c>
    </row>
    <row r="89" spans="1:16" ht="16.5">
      <c r="A89" s="31" t="s">
        <v>384</v>
      </c>
      <c r="B89" s="32" t="s">
        <v>385</v>
      </c>
      <c r="C89" s="59">
        <v>16.04</v>
      </c>
      <c r="D89" s="59">
        <v>24.14</v>
      </c>
      <c r="E89" s="59">
        <v>8.5</v>
      </c>
      <c r="F89" s="59">
        <v>16.65</v>
      </c>
      <c r="G89" s="50">
        <v>13.78</v>
      </c>
      <c r="H89" s="56">
        <v>1</v>
      </c>
      <c r="I89" s="62">
        <v>0</v>
      </c>
      <c r="J89" s="34">
        <f t="shared" si="9"/>
        <v>80.11</v>
      </c>
      <c r="K89" s="35">
        <v>16</v>
      </c>
      <c r="L89" s="59">
        <f t="shared" si="10"/>
        <v>80.08800000000001</v>
      </c>
      <c r="M89" s="52" t="s">
        <v>227</v>
      </c>
      <c r="N89" s="6"/>
      <c r="O89" s="218" t="s">
        <v>197</v>
      </c>
      <c r="P89" s="6" t="s">
        <v>1088</v>
      </c>
    </row>
    <row r="90" spans="1:16" ht="16.5">
      <c r="A90" s="31" t="s">
        <v>386</v>
      </c>
      <c r="B90" s="32" t="s">
        <v>387</v>
      </c>
      <c r="C90" s="59">
        <v>16.8</v>
      </c>
      <c r="D90" s="59">
        <v>24.68</v>
      </c>
      <c r="E90" s="59">
        <v>8.2</v>
      </c>
      <c r="F90" s="59">
        <v>14.15</v>
      </c>
      <c r="G90" s="50">
        <v>14.05</v>
      </c>
      <c r="H90" s="56">
        <v>0.9</v>
      </c>
      <c r="I90" s="62">
        <v>2</v>
      </c>
      <c r="J90" s="34">
        <f t="shared" si="9"/>
        <v>76.78000000000002</v>
      </c>
      <c r="K90" s="35">
        <v>14.9</v>
      </c>
      <c r="L90" s="59">
        <f t="shared" si="10"/>
        <v>76.32400000000001</v>
      </c>
      <c r="M90" s="52" t="s">
        <v>221</v>
      </c>
      <c r="N90" s="6"/>
      <c r="O90" s="218" t="s">
        <v>198</v>
      </c>
      <c r="P90" s="6" t="s">
        <v>1089</v>
      </c>
    </row>
    <row r="91" spans="1:16" ht="16.5">
      <c r="A91" s="31" t="s">
        <v>388</v>
      </c>
      <c r="B91" s="32" t="s">
        <v>389</v>
      </c>
      <c r="C91" s="59">
        <v>16.76</v>
      </c>
      <c r="D91" s="59">
        <v>23.16</v>
      </c>
      <c r="E91" s="59">
        <v>7.74</v>
      </c>
      <c r="F91" s="59">
        <v>13.98</v>
      </c>
      <c r="G91" s="50">
        <v>13.48</v>
      </c>
      <c r="H91" s="56">
        <v>2</v>
      </c>
      <c r="I91" s="62">
        <v>0</v>
      </c>
      <c r="J91" s="34">
        <f t="shared" si="9"/>
        <v>77.12</v>
      </c>
      <c r="K91" s="35">
        <v>11.9</v>
      </c>
      <c r="L91" s="59">
        <f t="shared" si="10"/>
        <v>73.596</v>
      </c>
      <c r="M91" s="52" t="s">
        <v>221</v>
      </c>
      <c r="N91" s="6"/>
      <c r="O91" s="218" t="s">
        <v>198</v>
      </c>
      <c r="P91" s="6" t="s">
        <v>1090</v>
      </c>
    </row>
    <row r="92" spans="1:16" ht="16.5">
      <c r="A92" s="31" t="s">
        <v>390</v>
      </c>
      <c r="B92" s="32" t="s">
        <v>391</v>
      </c>
      <c r="C92" s="59">
        <v>10.68</v>
      </c>
      <c r="D92" s="59">
        <v>23.08</v>
      </c>
      <c r="E92" s="59">
        <v>6.3</v>
      </c>
      <c r="F92" s="59">
        <v>0</v>
      </c>
      <c r="G92" s="50">
        <v>12.93</v>
      </c>
      <c r="H92" s="56">
        <v>1.4</v>
      </c>
      <c r="I92" s="62">
        <v>0</v>
      </c>
      <c r="J92" s="34">
        <f t="shared" si="9"/>
        <v>54.38999999999999</v>
      </c>
      <c r="K92" s="35">
        <v>13.8</v>
      </c>
      <c r="L92" s="59">
        <f t="shared" si="10"/>
        <v>57.312</v>
      </c>
      <c r="M92" s="52" t="s">
        <v>315</v>
      </c>
      <c r="N92" s="6"/>
      <c r="O92" s="218" t="s">
        <v>1069</v>
      </c>
      <c r="P92" s="6" t="s">
        <v>1091</v>
      </c>
    </row>
    <row r="93" spans="1:16" ht="16.5">
      <c r="A93" s="50" t="s">
        <v>392</v>
      </c>
      <c r="B93" s="50" t="s">
        <v>393</v>
      </c>
      <c r="C93" s="59">
        <v>15.14</v>
      </c>
      <c r="D93" s="59">
        <v>22.38</v>
      </c>
      <c r="E93" s="59">
        <v>6.5</v>
      </c>
      <c r="F93" s="59">
        <v>12.4</v>
      </c>
      <c r="G93" s="50">
        <v>13.13</v>
      </c>
      <c r="H93" s="56">
        <v>2.7</v>
      </c>
      <c r="I93" s="62">
        <v>0</v>
      </c>
      <c r="J93" s="34">
        <f t="shared" si="9"/>
        <v>72.25</v>
      </c>
      <c r="K93" s="35">
        <v>14.6</v>
      </c>
      <c r="L93" s="59">
        <f t="shared" si="10"/>
        <v>72.4</v>
      </c>
      <c r="M93" s="52" t="s">
        <v>221</v>
      </c>
      <c r="N93" s="6"/>
      <c r="O93" s="218" t="s">
        <v>198</v>
      </c>
      <c r="P93" s="6" t="s">
        <v>1092</v>
      </c>
    </row>
    <row r="94" spans="1:16" ht="16.5">
      <c r="A94" s="50" t="s">
        <v>394</v>
      </c>
      <c r="B94" s="50" t="s">
        <v>395</v>
      </c>
      <c r="C94" s="59">
        <v>14.68</v>
      </c>
      <c r="D94" s="59">
        <v>23.44</v>
      </c>
      <c r="E94" s="59">
        <v>2.9</v>
      </c>
      <c r="F94" s="59">
        <v>13.9</v>
      </c>
      <c r="G94" s="50">
        <v>13.18</v>
      </c>
      <c r="H94" s="56">
        <v>1.5</v>
      </c>
      <c r="I94" s="62">
        <v>0</v>
      </c>
      <c r="J94" s="34">
        <f t="shared" si="9"/>
        <v>69.6</v>
      </c>
      <c r="K94" s="35">
        <v>12</v>
      </c>
      <c r="L94" s="59">
        <f t="shared" si="10"/>
        <v>67.68</v>
      </c>
      <c r="M94" s="52" t="s">
        <v>224</v>
      </c>
      <c r="N94" s="6"/>
      <c r="O94" s="218" t="s">
        <v>1067</v>
      </c>
      <c r="P94" s="6" t="s">
        <v>1093</v>
      </c>
    </row>
    <row r="95" spans="1:16" ht="16.5">
      <c r="A95" s="50" t="s">
        <v>396</v>
      </c>
      <c r="B95" s="50" t="s">
        <v>397</v>
      </c>
      <c r="C95" s="59">
        <v>17.12</v>
      </c>
      <c r="D95" s="59">
        <v>26.62</v>
      </c>
      <c r="E95" s="59">
        <v>8.6</v>
      </c>
      <c r="F95" s="59">
        <v>17.25</v>
      </c>
      <c r="G95" s="50">
        <v>14.43</v>
      </c>
      <c r="H95" s="56">
        <v>2.8</v>
      </c>
      <c r="I95" s="62">
        <v>0</v>
      </c>
      <c r="J95" s="34">
        <f t="shared" si="9"/>
        <v>86.82000000000001</v>
      </c>
      <c r="K95" s="35">
        <v>20</v>
      </c>
      <c r="L95" s="59">
        <f t="shared" si="10"/>
        <v>89.456</v>
      </c>
      <c r="M95" s="15" t="s">
        <v>238</v>
      </c>
      <c r="N95" s="6">
        <v>84.425</v>
      </c>
      <c r="O95" s="217" t="s">
        <v>197</v>
      </c>
      <c r="P95" s="6" t="s">
        <v>1094</v>
      </c>
    </row>
    <row r="96" spans="1:16" ht="16.5">
      <c r="A96" s="50" t="s">
        <v>398</v>
      </c>
      <c r="B96" s="50" t="s">
        <v>399</v>
      </c>
      <c r="C96" s="59">
        <v>14.62</v>
      </c>
      <c r="D96" s="59">
        <v>24.98</v>
      </c>
      <c r="E96" s="59">
        <v>5.4</v>
      </c>
      <c r="F96" s="59">
        <v>13.9</v>
      </c>
      <c r="G96" s="50">
        <v>13.8</v>
      </c>
      <c r="H96" s="56">
        <v>0.2</v>
      </c>
      <c r="I96" s="62">
        <v>0</v>
      </c>
      <c r="J96" s="34">
        <f t="shared" si="9"/>
        <v>72.9</v>
      </c>
      <c r="K96" s="35">
        <v>8.1</v>
      </c>
      <c r="L96" s="59">
        <f t="shared" si="10"/>
        <v>66.42</v>
      </c>
      <c r="M96" s="52" t="s">
        <v>224</v>
      </c>
      <c r="N96" s="6"/>
      <c r="O96" s="217" t="s">
        <v>1067</v>
      </c>
      <c r="P96" s="6" t="s">
        <v>1095</v>
      </c>
    </row>
    <row r="97" spans="8:11" ht="16.5">
      <c r="H97" s="25"/>
      <c r="I97" s="30"/>
      <c r="J97" s="30"/>
      <c r="K97" s="60"/>
    </row>
    <row r="98" ht="16.5">
      <c r="A98" s="30" t="s">
        <v>646</v>
      </c>
    </row>
    <row r="99" ht="17.25" thickBot="1">
      <c r="A99" s="30" t="s">
        <v>660</v>
      </c>
    </row>
    <row r="100" spans="1:16" ht="17.25" thickBot="1">
      <c r="A100" s="98" t="s">
        <v>647</v>
      </c>
      <c r="B100" s="76" t="s">
        <v>648</v>
      </c>
      <c r="C100" s="77" t="s">
        <v>649</v>
      </c>
      <c r="D100" s="78" t="s">
        <v>650</v>
      </c>
      <c r="E100" s="78" t="s">
        <v>651</v>
      </c>
      <c r="F100" s="78" t="s">
        <v>77</v>
      </c>
      <c r="G100" s="79" t="s">
        <v>76</v>
      </c>
      <c r="K100" s="76" t="s">
        <v>649</v>
      </c>
      <c r="L100" s="94" t="s">
        <v>201</v>
      </c>
      <c r="M100" s="76" t="s">
        <v>650</v>
      </c>
      <c r="N100" s="76" t="s">
        <v>651</v>
      </c>
      <c r="O100" s="76" t="s">
        <v>77</v>
      </c>
      <c r="P100" s="97" t="s">
        <v>662</v>
      </c>
    </row>
    <row r="101" spans="1:16" ht="33.75" thickBot="1">
      <c r="A101" s="98"/>
      <c r="B101" s="80" t="s">
        <v>652</v>
      </c>
      <c r="C101" s="81" t="s">
        <v>653</v>
      </c>
      <c r="D101" s="82" t="s">
        <v>654</v>
      </c>
      <c r="E101" s="82" t="s">
        <v>655</v>
      </c>
      <c r="F101" s="82" t="s">
        <v>656</v>
      </c>
      <c r="G101" s="83" t="s">
        <v>657</v>
      </c>
      <c r="K101" s="84" t="s">
        <v>658</v>
      </c>
      <c r="L101" s="95" t="s">
        <v>661</v>
      </c>
      <c r="M101" s="85" t="s">
        <v>659</v>
      </c>
      <c r="N101" s="86" t="s">
        <v>655</v>
      </c>
      <c r="O101" s="86" t="s">
        <v>656</v>
      </c>
      <c r="P101" s="97" t="s">
        <v>663</v>
      </c>
    </row>
    <row r="102" spans="1:16" ht="17.25" thickBot="1">
      <c r="A102" s="90" t="s">
        <v>25</v>
      </c>
      <c r="B102" s="87">
        <v>1</v>
      </c>
      <c r="C102" s="88">
        <f>COUNTIF(G12:G99,"優")</f>
        <v>0</v>
      </c>
      <c r="D102" s="89">
        <v>33</v>
      </c>
      <c r="E102" s="89">
        <v>23</v>
      </c>
      <c r="F102" s="89">
        <f>COUNTIF(G12:G99,"丙")</f>
        <v>0</v>
      </c>
      <c r="G102" s="89">
        <v>12</v>
      </c>
      <c r="K102" s="87">
        <v>5</v>
      </c>
      <c r="L102" s="96">
        <v>10</v>
      </c>
      <c r="M102" s="87">
        <v>29</v>
      </c>
      <c r="N102" s="87">
        <v>30</v>
      </c>
      <c r="O102" s="87">
        <v>13</v>
      </c>
      <c r="P102" s="97">
        <v>6</v>
      </c>
    </row>
  </sheetData>
  <mergeCells count="7">
    <mergeCell ref="A1:O1"/>
    <mergeCell ref="A100:A101"/>
    <mergeCell ref="A3:B3"/>
    <mergeCell ref="A11:B11"/>
    <mergeCell ref="A68:B68"/>
    <mergeCell ref="A54:B54"/>
    <mergeCell ref="A35:B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&amp;L&amp;D列印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5"/>
  <sheetViews>
    <sheetView zoomScale="75" zoomScaleNormal="75" workbookViewId="0" topLeftCell="A1">
      <selection activeCell="E16" sqref="E16"/>
    </sheetView>
  </sheetViews>
  <sheetFormatPr defaultColWidth="9.00390625" defaultRowHeight="16.5"/>
  <cols>
    <col min="1" max="1" width="11.625" style="0" customWidth="1"/>
    <col min="8" max="8" width="4.125" style="0" customWidth="1"/>
    <col min="9" max="9" width="13.00390625" style="0" hidden="1" customWidth="1"/>
    <col min="10" max="15" width="9.00390625" style="0" hidden="1" customWidth="1"/>
  </cols>
  <sheetData>
    <row r="1" spans="1:15" ht="21">
      <c r="A1" s="105" t="s">
        <v>665</v>
      </c>
      <c r="B1" s="105"/>
      <c r="C1" s="105"/>
      <c r="D1" s="105"/>
      <c r="E1" s="105"/>
      <c r="F1" s="105"/>
      <c r="G1" s="105"/>
      <c r="H1" s="104"/>
      <c r="I1" s="104"/>
      <c r="J1" s="104"/>
      <c r="K1" s="104"/>
      <c r="L1" s="104"/>
      <c r="M1" s="104"/>
      <c r="N1" s="104"/>
      <c r="O1" s="104"/>
    </row>
    <row r="2" spans="1:15" ht="16.5">
      <c r="A2" s="15">
        <v>1</v>
      </c>
      <c r="B2" s="178" t="s">
        <v>401</v>
      </c>
      <c r="C2" s="179"/>
      <c r="D2" s="179"/>
      <c r="E2" s="179"/>
      <c r="F2" s="179"/>
      <c r="G2" s="219"/>
      <c r="H2" s="29"/>
      <c r="I2" s="30"/>
      <c r="J2" s="30"/>
      <c r="K2" s="30"/>
      <c r="L2" s="30"/>
      <c r="M2" s="30"/>
      <c r="N2" s="30"/>
      <c r="O2" s="166"/>
    </row>
    <row r="3" spans="1:15" s="73" customFormat="1" ht="33">
      <c r="A3" s="180"/>
      <c r="B3" s="180" t="s">
        <v>402</v>
      </c>
      <c r="C3" s="180" t="s">
        <v>403</v>
      </c>
      <c r="D3" s="180" t="s">
        <v>404</v>
      </c>
      <c r="E3" s="180" t="s">
        <v>405</v>
      </c>
      <c r="F3" s="180" t="s">
        <v>406</v>
      </c>
      <c r="G3" s="180" t="s">
        <v>407</v>
      </c>
      <c r="H3" s="167"/>
      <c r="I3" s="168"/>
      <c r="J3" s="168"/>
      <c r="K3" s="168"/>
      <c r="L3" s="168"/>
      <c r="M3" s="168"/>
      <c r="N3" s="168"/>
      <c r="O3" s="169"/>
    </row>
    <row r="4" spans="1:15" ht="16.5">
      <c r="A4" s="6" t="s">
        <v>408</v>
      </c>
      <c r="B4" s="64">
        <v>0.2</v>
      </c>
      <c r="C4" s="6">
        <v>86</v>
      </c>
      <c r="D4" s="6">
        <v>84</v>
      </c>
      <c r="E4" s="6">
        <f>COUNT(C4:D4)</f>
        <v>2</v>
      </c>
      <c r="F4" s="6">
        <f>(C4+D4)/E4</f>
        <v>85</v>
      </c>
      <c r="G4" s="6">
        <f>F4*B4</f>
        <v>17</v>
      </c>
      <c r="H4" s="29"/>
      <c r="I4" s="30"/>
      <c r="J4" s="30"/>
      <c r="K4" s="30"/>
      <c r="L4" s="30"/>
      <c r="M4" s="30"/>
      <c r="N4" s="30"/>
      <c r="O4" s="166"/>
    </row>
    <row r="5" spans="1:15" ht="16.5">
      <c r="A5" s="6" t="s">
        <v>409</v>
      </c>
      <c r="B5" s="64">
        <v>0.3</v>
      </c>
      <c r="C5" s="6">
        <v>86</v>
      </c>
      <c r="D5" s="6">
        <v>86</v>
      </c>
      <c r="E5" s="6">
        <f>COUNT(C5:D5)</f>
        <v>2</v>
      </c>
      <c r="F5" s="6">
        <f>(C5+D5)/E5</f>
        <v>86</v>
      </c>
      <c r="G5" s="6">
        <f>F5*B5</f>
        <v>25.8</v>
      </c>
      <c r="H5" s="29"/>
      <c r="I5" s="30"/>
      <c r="J5" s="30"/>
      <c r="K5" s="30"/>
      <c r="L5" s="30"/>
      <c r="M5" s="30"/>
      <c r="N5" s="30"/>
      <c r="O5" s="166"/>
    </row>
    <row r="6" spans="1:15" ht="16.5">
      <c r="A6" s="6" t="s">
        <v>410</v>
      </c>
      <c r="B6" s="64">
        <v>0.2</v>
      </c>
      <c r="C6" s="6">
        <v>89.5</v>
      </c>
      <c r="D6" s="6">
        <v>88.5</v>
      </c>
      <c r="E6" s="6">
        <f>COUNT(C6:D6)</f>
        <v>2</v>
      </c>
      <c r="F6" s="6">
        <f>(C6+D6)/E6</f>
        <v>89</v>
      </c>
      <c r="G6" s="6">
        <f>F6*B6</f>
        <v>17.8</v>
      </c>
      <c r="H6" s="29"/>
      <c r="I6" s="30"/>
      <c r="J6" s="30"/>
      <c r="K6" s="30"/>
      <c r="L6" s="30"/>
      <c r="M6" s="30"/>
      <c r="N6" s="30"/>
      <c r="O6" s="166"/>
    </row>
    <row r="7" spans="1:15" ht="16.5">
      <c r="A7" s="6" t="s">
        <v>411</v>
      </c>
      <c r="B7" s="64">
        <v>0.1</v>
      </c>
      <c r="C7" s="6">
        <v>90</v>
      </c>
      <c r="D7" s="6">
        <v>88</v>
      </c>
      <c r="E7" s="6">
        <f>COUNT(C7:D7)</f>
        <v>2</v>
      </c>
      <c r="F7" s="6">
        <f>(C7+D7)/E7</f>
        <v>89</v>
      </c>
      <c r="G7" s="6">
        <f>F7*B7</f>
        <v>8.9</v>
      </c>
      <c r="H7" s="29"/>
      <c r="I7" s="30"/>
      <c r="J7" s="30"/>
      <c r="K7" s="30"/>
      <c r="L7" s="30"/>
      <c r="M7" s="30"/>
      <c r="N7" s="30"/>
      <c r="O7" s="166"/>
    </row>
    <row r="8" spans="1:15" ht="16.5">
      <c r="A8" s="6" t="s">
        <v>412</v>
      </c>
      <c r="B8" s="181">
        <v>0.15</v>
      </c>
      <c r="C8" s="182">
        <v>82</v>
      </c>
      <c r="D8" s="182">
        <v>83</v>
      </c>
      <c r="E8" s="182">
        <f>COUNT(C8:D8)</f>
        <v>2</v>
      </c>
      <c r="F8" s="182">
        <f>(C8+D8)/E8</f>
        <v>82.5</v>
      </c>
      <c r="G8" s="182">
        <f>F8*B8</f>
        <v>12.375</v>
      </c>
      <c r="H8" s="29"/>
      <c r="I8" s="30"/>
      <c r="J8" s="30"/>
      <c r="K8" s="30"/>
      <c r="L8" s="30"/>
      <c r="M8" s="30"/>
      <c r="N8" s="30"/>
      <c r="O8" s="166"/>
    </row>
    <row r="9" spans="1:15" ht="16.5">
      <c r="A9" s="6" t="s">
        <v>440</v>
      </c>
      <c r="B9" s="6"/>
      <c r="C9" s="6"/>
      <c r="D9" s="6"/>
      <c r="E9" s="6"/>
      <c r="F9" s="6"/>
      <c r="G9" s="6">
        <f>SUM(G4:G8)</f>
        <v>81.875</v>
      </c>
      <c r="H9" s="29"/>
      <c r="I9" s="30"/>
      <c r="J9" s="30"/>
      <c r="K9" s="30"/>
      <c r="L9" s="30"/>
      <c r="M9" s="30"/>
      <c r="N9" s="30"/>
      <c r="O9" s="166"/>
    </row>
    <row r="10" spans="1:15" ht="16.5">
      <c r="A10" s="6" t="s">
        <v>441</v>
      </c>
      <c r="B10" s="6"/>
      <c r="C10" s="6"/>
      <c r="D10" s="6"/>
      <c r="E10" s="6"/>
      <c r="F10" s="6"/>
      <c r="G10" s="6">
        <v>1.8</v>
      </c>
      <c r="H10" s="29"/>
      <c r="I10" s="30"/>
      <c r="J10" s="30"/>
      <c r="K10" s="30"/>
      <c r="L10" s="30"/>
      <c r="M10" s="30"/>
      <c r="N10" s="30"/>
      <c r="O10" s="166"/>
    </row>
    <row r="11" spans="1:15" ht="16.5">
      <c r="A11" s="6" t="s">
        <v>442</v>
      </c>
      <c r="B11" s="6"/>
      <c r="C11" s="6"/>
      <c r="D11" s="6"/>
      <c r="E11" s="6"/>
      <c r="F11" s="6"/>
      <c r="G11" s="6">
        <f>SUM(G9:G10)</f>
        <v>83.675</v>
      </c>
      <c r="H11" s="29"/>
      <c r="I11" s="30"/>
      <c r="J11" s="30"/>
      <c r="K11" s="30"/>
      <c r="L11" s="30"/>
      <c r="M11" s="30"/>
      <c r="N11" s="30"/>
      <c r="O11" s="166"/>
    </row>
    <row r="12" spans="1:15" ht="16.5">
      <c r="A12" s="15">
        <v>2</v>
      </c>
      <c r="B12" s="178" t="s">
        <v>413</v>
      </c>
      <c r="C12" s="179"/>
      <c r="D12" s="179"/>
      <c r="E12" s="179"/>
      <c r="F12" s="179"/>
      <c r="G12" s="219"/>
      <c r="H12" s="29"/>
      <c r="I12" s="30"/>
      <c r="J12" s="30"/>
      <c r="K12" s="30"/>
      <c r="L12" s="30"/>
      <c r="M12" s="30"/>
      <c r="N12" s="30"/>
      <c r="O12" s="166"/>
    </row>
    <row r="13" spans="1:15" s="73" customFormat="1" ht="33">
      <c r="A13" s="180"/>
      <c r="B13" s="180" t="s">
        <v>402</v>
      </c>
      <c r="C13" s="180" t="s">
        <v>403</v>
      </c>
      <c r="D13" s="180" t="s">
        <v>404</v>
      </c>
      <c r="E13" s="180" t="s">
        <v>405</v>
      </c>
      <c r="F13" s="180" t="s">
        <v>406</v>
      </c>
      <c r="G13" s="180" t="s">
        <v>407</v>
      </c>
      <c r="H13" s="167"/>
      <c r="I13" s="168"/>
      <c r="J13" s="168"/>
      <c r="K13" s="168"/>
      <c r="L13" s="168"/>
      <c r="M13" s="168"/>
      <c r="N13" s="168"/>
      <c r="O13" s="169"/>
    </row>
    <row r="14" spans="1:15" ht="16.5">
      <c r="A14" s="6" t="s">
        <v>408</v>
      </c>
      <c r="B14" s="64">
        <v>0.2</v>
      </c>
      <c r="C14" s="6">
        <v>89</v>
      </c>
      <c r="D14" s="6">
        <v>85</v>
      </c>
      <c r="E14" s="6">
        <f>COUNT(C14:D14)</f>
        <v>2</v>
      </c>
      <c r="F14" s="6">
        <f>(C14+D14)/E14</f>
        <v>87</v>
      </c>
      <c r="G14" s="6">
        <f>F14*B14</f>
        <v>17.400000000000002</v>
      </c>
      <c r="H14" s="29"/>
      <c r="I14" s="30"/>
      <c r="J14" s="30"/>
      <c r="K14" s="30"/>
      <c r="L14" s="30"/>
      <c r="M14" s="30"/>
      <c r="N14" s="30"/>
      <c r="O14" s="166"/>
    </row>
    <row r="15" spans="1:15" ht="16.5">
      <c r="A15" s="6" t="s">
        <v>409</v>
      </c>
      <c r="B15" s="64">
        <v>0.3</v>
      </c>
      <c r="C15" s="6">
        <v>88</v>
      </c>
      <c r="D15" s="6">
        <v>87</v>
      </c>
      <c r="E15" s="6">
        <f>COUNT(C15:D15)</f>
        <v>2</v>
      </c>
      <c r="F15" s="6">
        <f>(C15+D15)/E15</f>
        <v>87.5</v>
      </c>
      <c r="G15" s="6">
        <f>F15*B15</f>
        <v>26.25</v>
      </c>
      <c r="H15" s="29"/>
      <c r="I15" s="30"/>
      <c r="J15" s="30"/>
      <c r="K15" s="30"/>
      <c r="L15" s="30"/>
      <c r="M15" s="30"/>
      <c r="N15" s="30"/>
      <c r="O15" s="166"/>
    </row>
    <row r="16" spans="1:15" ht="16.5">
      <c r="A16" s="6" t="s">
        <v>410</v>
      </c>
      <c r="B16" s="64">
        <v>0.2</v>
      </c>
      <c r="C16" s="6">
        <v>90</v>
      </c>
      <c r="D16" s="6">
        <v>90</v>
      </c>
      <c r="E16" s="6">
        <f>COUNT(C16:D16)</f>
        <v>2</v>
      </c>
      <c r="F16" s="6">
        <f>(C16+D16)/E16</f>
        <v>90</v>
      </c>
      <c r="G16" s="6">
        <f>F16*B16</f>
        <v>18</v>
      </c>
      <c r="H16" s="29"/>
      <c r="I16" s="30"/>
      <c r="J16" s="30"/>
      <c r="K16" s="30"/>
      <c r="L16" s="30"/>
      <c r="M16" s="30"/>
      <c r="N16" s="30"/>
      <c r="O16" s="166"/>
    </row>
    <row r="17" spans="1:15" ht="16.5">
      <c r="A17" s="6" t="s">
        <v>411</v>
      </c>
      <c r="B17" s="64">
        <v>0.1</v>
      </c>
      <c r="C17" s="6">
        <v>86</v>
      </c>
      <c r="D17" s="6">
        <v>88</v>
      </c>
      <c r="E17" s="6">
        <f>COUNT(C17:D17)</f>
        <v>2</v>
      </c>
      <c r="F17" s="6">
        <f>(C17+D17)/E17</f>
        <v>87</v>
      </c>
      <c r="G17" s="6">
        <f>F17*B17</f>
        <v>8.700000000000001</v>
      </c>
      <c r="H17" s="29"/>
      <c r="I17" s="30"/>
      <c r="J17" s="30"/>
      <c r="K17" s="30"/>
      <c r="L17" s="30"/>
      <c r="M17" s="30"/>
      <c r="N17" s="30"/>
      <c r="O17" s="166"/>
    </row>
    <row r="18" spans="1:15" ht="16.5">
      <c r="A18" s="6" t="s">
        <v>424</v>
      </c>
      <c r="B18" s="64">
        <v>0.15</v>
      </c>
      <c r="C18" s="6">
        <v>87</v>
      </c>
      <c r="D18" s="6">
        <v>89</v>
      </c>
      <c r="E18" s="6">
        <f>COUNT(C18:D18)</f>
        <v>2</v>
      </c>
      <c r="F18" s="6">
        <f>(C18+D18)/E18</f>
        <v>88</v>
      </c>
      <c r="G18" s="6">
        <f>F18*B18</f>
        <v>13.2</v>
      </c>
      <c r="H18" s="29"/>
      <c r="I18" s="30"/>
      <c r="J18" s="30"/>
      <c r="K18" s="30"/>
      <c r="L18" s="30"/>
      <c r="M18" s="30"/>
      <c r="N18" s="30"/>
      <c r="O18" s="166"/>
    </row>
    <row r="19" spans="1:15" ht="16.5">
      <c r="A19" s="6" t="s">
        <v>440</v>
      </c>
      <c r="B19" s="6"/>
      <c r="C19" s="6"/>
      <c r="D19" s="6"/>
      <c r="E19" s="6"/>
      <c r="F19" s="6"/>
      <c r="G19" s="6">
        <f>SUM(G14:G18)</f>
        <v>83.55000000000001</v>
      </c>
      <c r="H19" s="29"/>
      <c r="I19" s="30"/>
      <c r="J19" s="30"/>
      <c r="K19" s="30"/>
      <c r="L19" s="30"/>
      <c r="M19" s="30"/>
      <c r="N19" s="30"/>
      <c r="O19" s="166"/>
    </row>
    <row r="20" spans="1:15" ht="16.5">
      <c r="A20" s="6" t="s">
        <v>441</v>
      </c>
      <c r="B20" s="6"/>
      <c r="C20" s="6"/>
      <c r="D20" s="6"/>
      <c r="E20" s="6"/>
      <c r="F20" s="6"/>
      <c r="G20" s="6">
        <v>3.8</v>
      </c>
      <c r="H20" s="29"/>
      <c r="I20" s="30"/>
      <c r="J20" s="30"/>
      <c r="K20" s="30"/>
      <c r="L20" s="30"/>
      <c r="M20" s="30"/>
      <c r="N20" s="30"/>
      <c r="O20" s="166"/>
    </row>
    <row r="21" spans="1:15" ht="16.5">
      <c r="A21" s="6" t="s">
        <v>442</v>
      </c>
      <c r="B21" s="6"/>
      <c r="C21" s="6"/>
      <c r="D21" s="6"/>
      <c r="E21" s="6"/>
      <c r="F21" s="6"/>
      <c r="G21" s="6">
        <f>SUM(G19:G20)</f>
        <v>87.35000000000001</v>
      </c>
      <c r="H21" s="29"/>
      <c r="I21" s="30"/>
      <c r="J21" s="30"/>
      <c r="K21" s="30"/>
      <c r="L21" s="30"/>
      <c r="M21" s="30"/>
      <c r="N21" s="30"/>
      <c r="O21" s="166"/>
    </row>
    <row r="22" spans="1:15" ht="16.5">
      <c r="A22" s="15">
        <v>3</v>
      </c>
      <c r="B22" s="178" t="s">
        <v>415</v>
      </c>
      <c r="C22" s="179"/>
      <c r="D22" s="179"/>
      <c r="E22" s="179"/>
      <c r="F22" s="179"/>
      <c r="G22" s="219"/>
      <c r="H22" s="29"/>
      <c r="I22" s="30"/>
      <c r="J22" s="30"/>
      <c r="K22" s="30"/>
      <c r="L22" s="30"/>
      <c r="M22" s="30"/>
      <c r="N22" s="30"/>
      <c r="O22" s="166"/>
    </row>
    <row r="23" spans="1:15" s="73" customFormat="1" ht="33">
      <c r="A23" s="180"/>
      <c r="B23" s="180" t="s">
        <v>425</v>
      </c>
      <c r="C23" s="180" t="s">
        <v>426</v>
      </c>
      <c r="D23" s="180" t="s">
        <v>427</v>
      </c>
      <c r="E23" s="180" t="s">
        <v>428</v>
      </c>
      <c r="F23" s="180" t="s">
        <v>429</v>
      </c>
      <c r="G23" s="180" t="s">
        <v>430</v>
      </c>
      <c r="H23" s="167"/>
      <c r="I23" s="168"/>
      <c r="J23" s="168"/>
      <c r="K23" s="168"/>
      <c r="L23" s="168"/>
      <c r="M23" s="168"/>
      <c r="N23" s="168"/>
      <c r="O23" s="169"/>
    </row>
    <row r="24" spans="1:15" ht="16.5">
      <c r="A24" s="6" t="s">
        <v>431</v>
      </c>
      <c r="B24" s="64">
        <v>0.2</v>
      </c>
      <c r="C24" s="6">
        <v>88</v>
      </c>
      <c r="D24" s="6">
        <v>86</v>
      </c>
      <c r="E24" s="6">
        <f>COUNT(C24:D24)</f>
        <v>2</v>
      </c>
      <c r="F24" s="6">
        <f>(C24+D24)/E24</f>
        <v>87</v>
      </c>
      <c r="G24" s="6">
        <f>F24*B24</f>
        <v>17.400000000000002</v>
      </c>
      <c r="H24" s="29"/>
      <c r="I24" s="30"/>
      <c r="J24" s="30"/>
      <c r="K24" s="30"/>
      <c r="L24" s="30"/>
      <c r="M24" s="30"/>
      <c r="N24" s="30"/>
      <c r="O24" s="166"/>
    </row>
    <row r="25" spans="1:15" ht="16.5">
      <c r="A25" s="6" t="s">
        <v>432</v>
      </c>
      <c r="B25" s="64">
        <v>0.3</v>
      </c>
      <c r="C25" s="6">
        <v>88</v>
      </c>
      <c r="D25" s="6">
        <v>87</v>
      </c>
      <c r="E25" s="6">
        <f>COUNT(C25:D25)</f>
        <v>2</v>
      </c>
      <c r="F25" s="6">
        <f>(C25+D25)/E25</f>
        <v>87.5</v>
      </c>
      <c r="G25" s="6">
        <f>F25*B25</f>
        <v>26.25</v>
      </c>
      <c r="H25" s="29"/>
      <c r="I25" s="30"/>
      <c r="J25" s="30"/>
      <c r="K25" s="30"/>
      <c r="L25" s="30"/>
      <c r="M25" s="30"/>
      <c r="N25" s="30"/>
      <c r="O25" s="166"/>
    </row>
    <row r="26" spans="1:15" ht="16.5">
      <c r="A26" s="6" t="s">
        <v>433</v>
      </c>
      <c r="B26" s="64">
        <v>0.2</v>
      </c>
      <c r="C26" s="6">
        <v>89.5</v>
      </c>
      <c r="D26" s="6">
        <v>89</v>
      </c>
      <c r="E26" s="6">
        <f>COUNT(C26:D26)</f>
        <v>2</v>
      </c>
      <c r="F26" s="6">
        <f>(C26+D26)/E26</f>
        <v>89.25</v>
      </c>
      <c r="G26" s="6">
        <f>F26*B26</f>
        <v>17.85</v>
      </c>
      <c r="H26" s="29"/>
      <c r="I26" s="30"/>
      <c r="J26" s="30"/>
      <c r="K26" s="30"/>
      <c r="L26" s="30"/>
      <c r="M26" s="30"/>
      <c r="N26" s="30"/>
      <c r="O26" s="166"/>
    </row>
    <row r="27" spans="1:15" ht="16.5">
      <c r="A27" s="6" t="s">
        <v>423</v>
      </c>
      <c r="B27" s="64">
        <v>0.1</v>
      </c>
      <c r="C27" s="6">
        <v>85</v>
      </c>
      <c r="D27" s="6">
        <v>86</v>
      </c>
      <c r="E27" s="6">
        <f>COUNT(C27:D27)</f>
        <v>2</v>
      </c>
      <c r="F27" s="6">
        <f>(C27+D27)/E27</f>
        <v>85.5</v>
      </c>
      <c r="G27" s="6">
        <f>F27*B27</f>
        <v>8.55</v>
      </c>
      <c r="H27" s="29"/>
      <c r="I27" s="30"/>
      <c r="J27" s="30"/>
      <c r="K27" s="30"/>
      <c r="L27" s="30"/>
      <c r="M27" s="30"/>
      <c r="N27" s="30"/>
      <c r="O27" s="166"/>
    </row>
    <row r="28" spans="1:15" ht="16.5">
      <c r="A28" s="6" t="s">
        <v>424</v>
      </c>
      <c r="B28" s="64">
        <v>0.15</v>
      </c>
      <c r="C28" s="6">
        <v>84</v>
      </c>
      <c r="D28" s="6">
        <v>85</v>
      </c>
      <c r="E28" s="6">
        <f>COUNT(C28:D28)</f>
        <v>2</v>
      </c>
      <c r="F28" s="6">
        <f>(C28+D28)/E28</f>
        <v>84.5</v>
      </c>
      <c r="G28" s="6">
        <f>F28*B28</f>
        <v>12.674999999999999</v>
      </c>
      <c r="H28" s="29"/>
      <c r="I28" s="30"/>
      <c r="J28" s="30"/>
      <c r="K28" s="30"/>
      <c r="L28" s="30"/>
      <c r="M28" s="30"/>
      <c r="N28" s="30"/>
      <c r="O28" s="166"/>
    </row>
    <row r="29" spans="1:15" ht="16.5">
      <c r="A29" s="6" t="s">
        <v>440</v>
      </c>
      <c r="B29" s="6"/>
      <c r="C29" s="6"/>
      <c r="D29" s="6"/>
      <c r="E29" s="6"/>
      <c r="F29" s="6"/>
      <c r="G29" s="6">
        <f>SUM(G24:G28)</f>
        <v>82.72500000000001</v>
      </c>
      <c r="H29" s="29"/>
      <c r="I29" s="30"/>
      <c r="J29" s="30"/>
      <c r="K29" s="30"/>
      <c r="L29" s="30"/>
      <c r="M29" s="30"/>
      <c r="N29" s="30"/>
      <c r="O29" s="166"/>
    </row>
    <row r="30" spans="1:15" ht="16.5">
      <c r="A30" s="6" t="s">
        <v>441</v>
      </c>
      <c r="B30" s="6"/>
      <c r="C30" s="6"/>
      <c r="D30" s="6"/>
      <c r="E30" s="6"/>
      <c r="F30" s="6"/>
      <c r="G30" s="6">
        <v>2.3</v>
      </c>
      <c r="H30" s="29"/>
      <c r="I30" s="30"/>
      <c r="J30" s="30"/>
      <c r="K30" s="30"/>
      <c r="L30" s="30"/>
      <c r="M30" s="30"/>
      <c r="N30" s="30"/>
      <c r="O30" s="166"/>
    </row>
    <row r="31" spans="1:15" ht="16.5">
      <c r="A31" s="6" t="s">
        <v>442</v>
      </c>
      <c r="B31" s="6"/>
      <c r="C31" s="6"/>
      <c r="D31" s="6"/>
      <c r="E31" s="6"/>
      <c r="F31" s="6"/>
      <c r="G31" s="6">
        <f>SUM(G29:G30)</f>
        <v>85.025</v>
      </c>
      <c r="H31" s="29"/>
      <c r="I31" s="30"/>
      <c r="J31" s="30"/>
      <c r="K31" s="30"/>
      <c r="L31" s="30"/>
      <c r="M31" s="30"/>
      <c r="N31" s="30"/>
      <c r="O31" s="166"/>
    </row>
    <row r="32" spans="1:15" ht="16.5">
      <c r="A32" s="15">
        <v>4</v>
      </c>
      <c r="B32" s="178" t="s">
        <v>434</v>
      </c>
      <c r="C32" s="179"/>
      <c r="D32" s="179"/>
      <c r="E32" s="179"/>
      <c r="F32" s="179"/>
      <c r="G32" s="219"/>
      <c r="H32" s="29"/>
      <c r="I32" s="30"/>
      <c r="J32" s="30"/>
      <c r="K32" s="30"/>
      <c r="L32" s="30"/>
      <c r="M32" s="30"/>
      <c r="N32" s="30"/>
      <c r="O32" s="166"/>
    </row>
    <row r="33" spans="1:15" s="73" customFormat="1" ht="33">
      <c r="A33" s="180"/>
      <c r="B33" s="180" t="s">
        <v>425</v>
      </c>
      <c r="C33" s="180" t="s">
        <v>426</v>
      </c>
      <c r="D33" s="180" t="s">
        <v>427</v>
      </c>
      <c r="E33" s="180" t="s">
        <v>428</v>
      </c>
      <c r="F33" s="180" t="s">
        <v>429</v>
      </c>
      <c r="G33" s="180" t="s">
        <v>430</v>
      </c>
      <c r="H33" s="167"/>
      <c r="I33" s="168"/>
      <c r="J33" s="168"/>
      <c r="K33" s="168"/>
      <c r="L33" s="168"/>
      <c r="M33" s="168"/>
      <c r="N33" s="168"/>
      <c r="O33" s="169"/>
    </row>
    <row r="34" spans="1:15" ht="16.5">
      <c r="A34" s="6" t="s">
        <v>431</v>
      </c>
      <c r="B34" s="64">
        <v>0.2</v>
      </c>
      <c r="C34" s="6">
        <v>80</v>
      </c>
      <c r="D34" s="6">
        <v>85</v>
      </c>
      <c r="E34" s="6">
        <f>COUNT(C34:D34)</f>
        <v>2</v>
      </c>
      <c r="F34" s="6">
        <f>(C34+D34)/E34</f>
        <v>82.5</v>
      </c>
      <c r="G34" s="6">
        <f>F34*B34</f>
        <v>16.5</v>
      </c>
      <c r="H34" s="29"/>
      <c r="I34" s="30"/>
      <c r="J34" s="30"/>
      <c r="K34" s="30"/>
      <c r="L34" s="30"/>
      <c r="M34" s="30"/>
      <c r="N34" s="30"/>
      <c r="O34" s="166"/>
    </row>
    <row r="35" spans="1:15" ht="16.5">
      <c r="A35" s="6" t="s">
        <v>432</v>
      </c>
      <c r="B35" s="64">
        <v>0.3</v>
      </c>
      <c r="C35" s="6">
        <v>87</v>
      </c>
      <c r="D35" s="6">
        <v>86</v>
      </c>
      <c r="E35" s="6">
        <f>COUNT(C35:D35)</f>
        <v>2</v>
      </c>
      <c r="F35" s="6">
        <f>(C35+D35)/E35</f>
        <v>86.5</v>
      </c>
      <c r="G35" s="6">
        <f>F35*B35</f>
        <v>25.95</v>
      </c>
      <c r="H35" s="29"/>
      <c r="I35" s="30"/>
      <c r="J35" s="30"/>
      <c r="K35" s="30"/>
      <c r="L35" s="30"/>
      <c r="M35" s="30"/>
      <c r="N35" s="30"/>
      <c r="O35" s="166"/>
    </row>
    <row r="36" spans="1:15" ht="16.5">
      <c r="A36" s="6" t="s">
        <v>433</v>
      </c>
      <c r="B36" s="64">
        <v>0.2</v>
      </c>
      <c r="C36" s="6">
        <v>88</v>
      </c>
      <c r="D36" s="6">
        <v>88</v>
      </c>
      <c r="E36" s="6">
        <f>COUNT(C36:D36)</f>
        <v>2</v>
      </c>
      <c r="F36" s="6">
        <f>(C36+D36)/E36</f>
        <v>88</v>
      </c>
      <c r="G36" s="6">
        <f>F36*B36</f>
        <v>17.6</v>
      </c>
      <c r="H36" s="29"/>
      <c r="I36" s="30"/>
      <c r="J36" s="30"/>
      <c r="K36" s="30"/>
      <c r="L36" s="30"/>
      <c r="M36" s="30"/>
      <c r="N36" s="30"/>
      <c r="O36" s="166"/>
    </row>
    <row r="37" spans="1:15" ht="16.5">
      <c r="A37" s="6" t="s">
        <v>423</v>
      </c>
      <c r="B37" s="64">
        <v>0.1</v>
      </c>
      <c r="C37" s="6">
        <v>88</v>
      </c>
      <c r="D37" s="6">
        <v>88</v>
      </c>
      <c r="E37" s="6">
        <f>COUNT(C37:D37)</f>
        <v>2</v>
      </c>
      <c r="F37" s="6">
        <f>(C37+D37)/E37</f>
        <v>88</v>
      </c>
      <c r="G37" s="6">
        <f>F37*B37</f>
        <v>8.8</v>
      </c>
      <c r="H37" s="29"/>
      <c r="I37" s="30"/>
      <c r="J37" s="30"/>
      <c r="K37" s="30"/>
      <c r="L37" s="30"/>
      <c r="M37" s="30"/>
      <c r="N37" s="30"/>
      <c r="O37" s="166"/>
    </row>
    <row r="38" spans="1:15" ht="16.5">
      <c r="A38" s="6" t="s">
        <v>424</v>
      </c>
      <c r="B38" s="64">
        <v>0.15</v>
      </c>
      <c r="C38" s="6">
        <v>84</v>
      </c>
      <c r="D38" s="6">
        <v>83</v>
      </c>
      <c r="E38" s="6">
        <f>COUNT(C38:D38)</f>
        <v>2</v>
      </c>
      <c r="F38" s="6">
        <f>(C38+D38)/E38</f>
        <v>83.5</v>
      </c>
      <c r="G38" s="6">
        <f>F38*B38</f>
        <v>12.525</v>
      </c>
      <c r="H38" s="29"/>
      <c r="I38" s="30"/>
      <c r="J38" s="30"/>
      <c r="K38" s="30"/>
      <c r="L38" s="30"/>
      <c r="M38" s="30"/>
      <c r="N38" s="30"/>
      <c r="O38" s="166"/>
    </row>
    <row r="39" spans="1:15" ht="16.5">
      <c r="A39" s="6" t="s">
        <v>440</v>
      </c>
      <c r="B39" s="6"/>
      <c r="C39" s="6"/>
      <c r="D39" s="6"/>
      <c r="E39" s="6"/>
      <c r="F39" s="6"/>
      <c r="G39" s="6">
        <f>SUM(G34:G38)</f>
        <v>81.37500000000001</v>
      </c>
      <c r="H39" s="29"/>
      <c r="I39" s="30"/>
      <c r="J39" s="30"/>
      <c r="K39" s="30"/>
      <c r="L39" s="30"/>
      <c r="M39" s="30"/>
      <c r="N39" s="30"/>
      <c r="O39" s="166"/>
    </row>
    <row r="40" spans="1:15" ht="16.5">
      <c r="A40" s="6" t="s">
        <v>441</v>
      </c>
      <c r="B40" s="6"/>
      <c r="C40" s="6"/>
      <c r="D40" s="6"/>
      <c r="E40" s="6"/>
      <c r="F40" s="6"/>
      <c r="G40" s="6">
        <v>4.4</v>
      </c>
      <c r="H40" s="29"/>
      <c r="I40" s="30"/>
      <c r="J40" s="30"/>
      <c r="K40" s="30"/>
      <c r="L40" s="30"/>
      <c r="M40" s="30"/>
      <c r="N40" s="30"/>
      <c r="O40" s="166"/>
    </row>
    <row r="41" spans="1:15" ht="16.5">
      <c r="A41" s="6" t="s">
        <v>442</v>
      </c>
      <c r="B41" s="6"/>
      <c r="C41" s="6"/>
      <c r="D41" s="6"/>
      <c r="E41" s="6"/>
      <c r="F41" s="6"/>
      <c r="G41" s="6">
        <f>SUM(G39:G40)</f>
        <v>85.77500000000002</v>
      </c>
      <c r="H41" s="29"/>
      <c r="I41" s="30"/>
      <c r="J41" s="30"/>
      <c r="K41" s="30"/>
      <c r="L41" s="30"/>
      <c r="M41" s="30"/>
      <c r="N41" s="30"/>
      <c r="O41" s="166"/>
    </row>
    <row r="42" spans="1:15" ht="16.5">
      <c r="A42" s="15">
        <v>5</v>
      </c>
      <c r="B42" s="178" t="s">
        <v>444</v>
      </c>
      <c r="C42" s="179"/>
      <c r="D42" s="179"/>
      <c r="E42" s="179"/>
      <c r="F42" s="179"/>
      <c r="G42" s="219"/>
      <c r="H42" s="29"/>
      <c r="I42" s="30"/>
      <c r="J42" s="30"/>
      <c r="K42" s="30"/>
      <c r="L42" s="30"/>
      <c r="M42" s="30"/>
      <c r="N42" s="30"/>
      <c r="O42" s="166"/>
    </row>
    <row r="43" spans="1:15" s="106" customFormat="1" ht="33">
      <c r="A43" s="183"/>
      <c r="B43" s="183" t="s">
        <v>425</v>
      </c>
      <c r="C43" s="183" t="s">
        <v>426</v>
      </c>
      <c r="D43" s="183" t="s">
        <v>427</v>
      </c>
      <c r="E43" s="183" t="s">
        <v>428</v>
      </c>
      <c r="F43" s="183" t="s">
        <v>429</v>
      </c>
      <c r="G43" s="183" t="s">
        <v>430</v>
      </c>
      <c r="H43" s="170"/>
      <c r="I43" s="171"/>
      <c r="J43" s="171"/>
      <c r="K43" s="171"/>
      <c r="L43" s="171"/>
      <c r="M43" s="171"/>
      <c r="N43" s="171"/>
      <c r="O43" s="172"/>
    </row>
    <row r="44" spans="1:15" ht="16.5">
      <c r="A44" s="6" t="s">
        <v>431</v>
      </c>
      <c r="B44" s="64">
        <v>0.2</v>
      </c>
      <c r="C44" s="6">
        <v>88</v>
      </c>
      <c r="D44" s="6">
        <v>85</v>
      </c>
      <c r="E44" s="6">
        <f>COUNT(C44:D44)</f>
        <v>2</v>
      </c>
      <c r="F44" s="6">
        <f>(C44+D44)/E44</f>
        <v>86.5</v>
      </c>
      <c r="G44" s="6">
        <f>F44*B44</f>
        <v>17.3</v>
      </c>
      <c r="H44" s="29"/>
      <c r="I44" s="30"/>
      <c r="J44" s="30"/>
      <c r="K44" s="30"/>
      <c r="L44" s="30"/>
      <c r="M44" s="30"/>
      <c r="N44" s="30"/>
      <c r="O44" s="166"/>
    </row>
    <row r="45" spans="1:15" ht="16.5">
      <c r="A45" s="6" t="s">
        <v>432</v>
      </c>
      <c r="B45" s="64">
        <v>0.3</v>
      </c>
      <c r="C45" s="6">
        <v>86</v>
      </c>
      <c r="D45" s="6">
        <v>85</v>
      </c>
      <c r="E45" s="6">
        <f>COUNT(C45:D45)</f>
        <v>2</v>
      </c>
      <c r="F45" s="6">
        <f>(C45+D45)/E45</f>
        <v>85.5</v>
      </c>
      <c r="G45" s="6">
        <f>F45*B45</f>
        <v>25.65</v>
      </c>
      <c r="H45" s="29"/>
      <c r="I45" s="30"/>
      <c r="J45" s="30"/>
      <c r="K45" s="30"/>
      <c r="L45" s="30"/>
      <c r="M45" s="30"/>
      <c r="N45" s="30"/>
      <c r="O45" s="166"/>
    </row>
    <row r="46" spans="1:15" ht="16.5">
      <c r="A46" s="6" t="s">
        <v>433</v>
      </c>
      <c r="B46" s="64">
        <v>0.2</v>
      </c>
      <c r="C46" s="6">
        <v>90</v>
      </c>
      <c r="D46" s="6">
        <v>89</v>
      </c>
      <c r="E46" s="6">
        <f>COUNT(C46:D46)</f>
        <v>2</v>
      </c>
      <c r="F46" s="6">
        <f>(C46+D46)/E46</f>
        <v>89.5</v>
      </c>
      <c r="G46" s="6">
        <f>F46*B46</f>
        <v>17.900000000000002</v>
      </c>
      <c r="H46" s="29"/>
      <c r="I46" s="30"/>
      <c r="J46" s="30"/>
      <c r="K46" s="30"/>
      <c r="L46" s="30"/>
      <c r="M46" s="30"/>
      <c r="N46" s="30"/>
      <c r="O46" s="166"/>
    </row>
    <row r="47" spans="1:15" ht="16.5">
      <c r="A47" s="6" t="s">
        <v>423</v>
      </c>
      <c r="B47" s="64">
        <v>0.1</v>
      </c>
      <c r="C47" s="6">
        <v>85</v>
      </c>
      <c r="D47" s="6">
        <v>90</v>
      </c>
      <c r="E47" s="6">
        <f>COUNT(C47:D47)</f>
        <v>2</v>
      </c>
      <c r="F47" s="6">
        <f>(C47+D47)/E47</f>
        <v>87.5</v>
      </c>
      <c r="G47" s="6">
        <f>F47*B47</f>
        <v>8.75</v>
      </c>
      <c r="H47" s="29"/>
      <c r="I47" s="30"/>
      <c r="J47" s="30"/>
      <c r="K47" s="30"/>
      <c r="L47" s="30"/>
      <c r="M47" s="30"/>
      <c r="N47" s="30"/>
      <c r="O47" s="166"/>
    </row>
    <row r="48" spans="1:15" ht="16.5">
      <c r="A48" s="6" t="s">
        <v>424</v>
      </c>
      <c r="B48" s="64">
        <v>0.15</v>
      </c>
      <c r="C48" s="6">
        <v>90</v>
      </c>
      <c r="D48" s="6">
        <v>85</v>
      </c>
      <c r="E48" s="6">
        <f>COUNT(C48:D48)</f>
        <v>2</v>
      </c>
      <c r="F48" s="6">
        <f>(C48+D48)/E48</f>
        <v>87.5</v>
      </c>
      <c r="G48" s="6">
        <f>F48*B48</f>
        <v>13.125</v>
      </c>
      <c r="H48" s="29"/>
      <c r="I48" s="30"/>
      <c r="J48" s="30"/>
      <c r="K48" s="30"/>
      <c r="L48" s="30"/>
      <c r="M48" s="30"/>
      <c r="N48" s="30"/>
      <c r="O48" s="166"/>
    </row>
    <row r="49" spans="1:15" ht="16.5">
      <c r="A49" s="6" t="s">
        <v>440</v>
      </c>
      <c r="B49" s="6"/>
      <c r="C49" s="6"/>
      <c r="D49" s="6"/>
      <c r="E49" s="6"/>
      <c r="F49" s="6"/>
      <c r="G49" s="6">
        <f>SUM(G44:G48)</f>
        <v>82.72500000000001</v>
      </c>
      <c r="H49" s="29"/>
      <c r="I49" s="30"/>
      <c r="J49" s="30"/>
      <c r="K49" s="30"/>
      <c r="L49" s="30"/>
      <c r="M49" s="30"/>
      <c r="N49" s="30"/>
      <c r="O49" s="166"/>
    </row>
    <row r="50" spans="1:15" ht="16.5">
      <c r="A50" s="6" t="s">
        <v>441</v>
      </c>
      <c r="B50" s="6"/>
      <c r="C50" s="6"/>
      <c r="D50" s="6"/>
      <c r="E50" s="6"/>
      <c r="F50" s="6"/>
      <c r="G50" s="6">
        <v>2</v>
      </c>
      <c r="H50" s="29"/>
      <c r="I50" s="30"/>
      <c r="J50" s="30"/>
      <c r="K50" s="30"/>
      <c r="L50" s="30"/>
      <c r="M50" s="30"/>
      <c r="N50" s="30"/>
      <c r="O50" s="166"/>
    </row>
    <row r="51" spans="1:15" ht="16.5">
      <c r="A51" s="6" t="s">
        <v>442</v>
      </c>
      <c r="B51" s="6"/>
      <c r="C51" s="6"/>
      <c r="D51" s="6"/>
      <c r="E51" s="6"/>
      <c r="F51" s="6"/>
      <c r="G51" s="6">
        <f>SUM(G49:G50)</f>
        <v>84.72500000000001</v>
      </c>
      <c r="H51" s="29"/>
      <c r="I51" s="30"/>
      <c r="J51" s="30"/>
      <c r="K51" s="30"/>
      <c r="L51" s="30"/>
      <c r="M51" s="30"/>
      <c r="N51" s="30"/>
      <c r="O51" s="166"/>
    </row>
    <row r="52" spans="1:15" ht="16.5">
      <c r="A52" s="15">
        <v>6</v>
      </c>
      <c r="B52" s="178" t="s">
        <v>435</v>
      </c>
      <c r="C52" s="179"/>
      <c r="D52" s="179"/>
      <c r="E52" s="179"/>
      <c r="F52" s="179"/>
      <c r="G52" s="219"/>
      <c r="H52" s="29"/>
      <c r="I52" s="30"/>
      <c r="J52" s="30"/>
      <c r="K52" s="30"/>
      <c r="L52" s="30"/>
      <c r="M52" s="30"/>
      <c r="N52" s="30"/>
      <c r="O52" s="166"/>
    </row>
    <row r="53" spans="1:15" s="106" customFormat="1" ht="33">
      <c r="A53" s="183"/>
      <c r="B53" s="183" t="s">
        <v>425</v>
      </c>
      <c r="C53" s="183" t="s">
        <v>426</v>
      </c>
      <c r="D53" s="183" t="s">
        <v>427</v>
      </c>
      <c r="E53" s="183" t="s">
        <v>428</v>
      </c>
      <c r="F53" s="183" t="s">
        <v>429</v>
      </c>
      <c r="G53" s="183" t="s">
        <v>430</v>
      </c>
      <c r="H53" s="170"/>
      <c r="I53" s="171"/>
      <c r="J53" s="171"/>
      <c r="K53" s="171"/>
      <c r="L53" s="171"/>
      <c r="M53" s="171"/>
      <c r="N53" s="171"/>
      <c r="O53" s="172"/>
    </row>
    <row r="54" spans="1:15" ht="16.5">
      <c r="A54" s="6" t="s">
        <v>431</v>
      </c>
      <c r="B54" s="64">
        <v>0.2</v>
      </c>
      <c r="C54" s="6">
        <v>87</v>
      </c>
      <c r="D54" s="6">
        <v>86</v>
      </c>
      <c r="E54" s="6">
        <f>COUNT(C54:D54)</f>
        <v>2</v>
      </c>
      <c r="F54" s="6">
        <f>(C54+D54)/E54</f>
        <v>86.5</v>
      </c>
      <c r="G54" s="6">
        <f>F54*B54</f>
        <v>17.3</v>
      </c>
      <c r="H54" s="29"/>
      <c r="I54" s="30"/>
      <c r="J54" s="30"/>
      <c r="K54" s="30"/>
      <c r="L54" s="30"/>
      <c r="M54" s="30"/>
      <c r="N54" s="30"/>
      <c r="O54" s="166"/>
    </row>
    <row r="55" spans="1:15" ht="16.5">
      <c r="A55" s="6" t="s">
        <v>432</v>
      </c>
      <c r="B55" s="64">
        <v>0.3</v>
      </c>
      <c r="C55" s="6">
        <v>87</v>
      </c>
      <c r="D55" s="6">
        <v>86</v>
      </c>
      <c r="E55" s="6">
        <f>COUNT(C55:D55)</f>
        <v>2</v>
      </c>
      <c r="F55" s="6">
        <f>(C55+D55)/E55</f>
        <v>86.5</v>
      </c>
      <c r="G55" s="6">
        <f>F55*B55</f>
        <v>25.95</v>
      </c>
      <c r="H55" s="29"/>
      <c r="I55" s="30"/>
      <c r="J55" s="30"/>
      <c r="K55" s="30"/>
      <c r="L55" s="30"/>
      <c r="M55" s="30"/>
      <c r="N55" s="30"/>
      <c r="O55" s="166"/>
    </row>
    <row r="56" spans="1:15" ht="16.5">
      <c r="A56" s="6" t="s">
        <v>433</v>
      </c>
      <c r="B56" s="64">
        <v>0.2</v>
      </c>
      <c r="C56" s="6">
        <v>90</v>
      </c>
      <c r="D56" s="6">
        <v>90</v>
      </c>
      <c r="E56" s="6">
        <f>COUNT(C56:D56)</f>
        <v>2</v>
      </c>
      <c r="F56" s="6">
        <f>(C56+D56)/E56</f>
        <v>90</v>
      </c>
      <c r="G56" s="6">
        <f>F56*B56</f>
        <v>18</v>
      </c>
      <c r="H56" s="29"/>
      <c r="I56" s="30"/>
      <c r="J56" s="30"/>
      <c r="K56" s="30"/>
      <c r="L56" s="30"/>
      <c r="M56" s="30"/>
      <c r="N56" s="30"/>
      <c r="O56" s="166"/>
    </row>
    <row r="57" spans="1:15" ht="16.5">
      <c r="A57" s="6" t="s">
        <v>423</v>
      </c>
      <c r="B57" s="64">
        <v>0.1</v>
      </c>
      <c r="C57" s="6">
        <v>87</v>
      </c>
      <c r="D57" s="6">
        <v>88</v>
      </c>
      <c r="E57" s="6">
        <f>COUNT(C57:D57)</f>
        <v>2</v>
      </c>
      <c r="F57" s="6">
        <f>(C57+D57)/E57</f>
        <v>87.5</v>
      </c>
      <c r="G57" s="6">
        <f>F57*B57</f>
        <v>8.75</v>
      </c>
      <c r="H57" s="29"/>
      <c r="I57" s="30"/>
      <c r="J57" s="30"/>
      <c r="K57" s="30"/>
      <c r="L57" s="30"/>
      <c r="M57" s="30"/>
      <c r="N57" s="30"/>
      <c r="O57" s="166"/>
    </row>
    <row r="58" spans="1:15" ht="16.5">
      <c r="A58" s="6" t="s">
        <v>424</v>
      </c>
      <c r="B58" s="64">
        <v>0.15</v>
      </c>
      <c r="C58" s="6">
        <v>90</v>
      </c>
      <c r="D58" s="6">
        <v>87</v>
      </c>
      <c r="E58" s="6">
        <f>COUNT(C58:D58)</f>
        <v>2</v>
      </c>
      <c r="F58" s="6">
        <f>(C58+D58)/E58</f>
        <v>88.5</v>
      </c>
      <c r="G58" s="6">
        <f>F58*B58</f>
        <v>13.275</v>
      </c>
      <c r="H58" s="29"/>
      <c r="I58" s="30"/>
      <c r="J58" s="30"/>
      <c r="K58" s="30"/>
      <c r="L58" s="30"/>
      <c r="M58" s="30"/>
      <c r="N58" s="30"/>
      <c r="O58" s="166"/>
    </row>
    <row r="59" spans="1:15" ht="16.5">
      <c r="A59" s="6" t="s">
        <v>440</v>
      </c>
      <c r="B59" s="6"/>
      <c r="C59" s="6"/>
      <c r="D59" s="6"/>
      <c r="E59" s="6"/>
      <c r="F59" s="6"/>
      <c r="G59" s="6">
        <f>SUM(G54:G58)</f>
        <v>83.275</v>
      </c>
      <c r="H59" s="29"/>
      <c r="I59" s="30"/>
      <c r="J59" s="30"/>
      <c r="K59" s="30"/>
      <c r="L59" s="30"/>
      <c r="M59" s="30"/>
      <c r="N59" s="30"/>
      <c r="O59" s="166"/>
    </row>
    <row r="60" spans="1:15" ht="16.5">
      <c r="A60" s="6" t="s">
        <v>441</v>
      </c>
      <c r="B60" s="6"/>
      <c r="C60" s="6"/>
      <c r="D60" s="6"/>
      <c r="E60" s="6"/>
      <c r="F60" s="6"/>
      <c r="G60" s="6">
        <v>1.8</v>
      </c>
      <c r="H60" s="29"/>
      <c r="I60" s="30"/>
      <c r="J60" s="30"/>
      <c r="K60" s="30"/>
      <c r="L60" s="30"/>
      <c r="M60" s="30"/>
      <c r="N60" s="30"/>
      <c r="O60" s="166"/>
    </row>
    <row r="61" spans="1:15" ht="16.5">
      <c r="A61" s="6" t="s">
        <v>442</v>
      </c>
      <c r="B61" s="6"/>
      <c r="C61" s="6"/>
      <c r="D61" s="6"/>
      <c r="E61" s="6"/>
      <c r="F61" s="6"/>
      <c r="G61" s="6">
        <f>SUM(G59:G60)</f>
        <v>85.075</v>
      </c>
      <c r="H61" s="29"/>
      <c r="I61" s="30"/>
      <c r="J61" s="30"/>
      <c r="K61" s="30"/>
      <c r="L61" s="30"/>
      <c r="M61" s="30"/>
      <c r="N61" s="30"/>
      <c r="O61" s="166"/>
    </row>
    <row r="62" spans="1:15" ht="16.5">
      <c r="A62" s="15">
        <v>7</v>
      </c>
      <c r="B62" s="178" t="s">
        <v>436</v>
      </c>
      <c r="C62" s="179"/>
      <c r="D62" s="179"/>
      <c r="E62" s="179"/>
      <c r="F62" s="179"/>
      <c r="G62" s="219"/>
      <c r="H62" s="29"/>
      <c r="I62" s="30"/>
      <c r="J62" s="30"/>
      <c r="K62" s="30"/>
      <c r="L62" s="30"/>
      <c r="M62" s="30"/>
      <c r="N62" s="30"/>
      <c r="O62" s="166"/>
    </row>
    <row r="63" spans="1:15" s="106" customFormat="1" ht="33">
      <c r="A63" s="183"/>
      <c r="B63" s="183" t="s">
        <v>425</v>
      </c>
      <c r="C63" s="183" t="s">
        <v>426</v>
      </c>
      <c r="D63" s="183" t="s">
        <v>427</v>
      </c>
      <c r="E63" s="183" t="s">
        <v>428</v>
      </c>
      <c r="F63" s="183" t="s">
        <v>429</v>
      </c>
      <c r="G63" s="183" t="s">
        <v>430</v>
      </c>
      <c r="H63" s="170"/>
      <c r="I63" s="171"/>
      <c r="J63" s="171"/>
      <c r="K63" s="171"/>
      <c r="L63" s="171"/>
      <c r="M63" s="171"/>
      <c r="N63" s="171"/>
      <c r="O63" s="172"/>
    </row>
    <row r="64" spans="1:15" ht="16.5">
      <c r="A64" s="6" t="s">
        <v>431</v>
      </c>
      <c r="B64" s="64">
        <v>0.2</v>
      </c>
      <c r="C64" s="6">
        <v>86</v>
      </c>
      <c r="D64" s="6">
        <v>87</v>
      </c>
      <c r="E64" s="6">
        <f>COUNT(C64:D64)</f>
        <v>2</v>
      </c>
      <c r="F64" s="6">
        <f>(C64+D64)/E64</f>
        <v>86.5</v>
      </c>
      <c r="G64" s="6">
        <f>F64*B64</f>
        <v>17.3</v>
      </c>
      <c r="H64" s="29"/>
      <c r="I64" s="30"/>
      <c r="J64" s="30"/>
      <c r="K64" s="30"/>
      <c r="L64" s="30"/>
      <c r="M64" s="30"/>
      <c r="N64" s="30"/>
      <c r="O64" s="166"/>
    </row>
    <row r="65" spans="1:15" ht="16.5">
      <c r="A65" s="6" t="s">
        <v>432</v>
      </c>
      <c r="B65" s="64">
        <v>0.3</v>
      </c>
      <c r="C65" s="6">
        <v>87</v>
      </c>
      <c r="D65" s="6">
        <v>86</v>
      </c>
      <c r="E65" s="6">
        <f>COUNT(C65:D65)</f>
        <v>2</v>
      </c>
      <c r="F65" s="6">
        <f>(C65+D65)/E65</f>
        <v>86.5</v>
      </c>
      <c r="G65" s="6">
        <f>F65*B65</f>
        <v>25.95</v>
      </c>
      <c r="H65" s="29"/>
      <c r="I65" s="30"/>
      <c r="J65" s="30"/>
      <c r="K65" s="30"/>
      <c r="L65" s="30"/>
      <c r="M65" s="30"/>
      <c r="N65" s="30"/>
      <c r="O65" s="166"/>
    </row>
    <row r="66" spans="1:15" ht="16.5">
      <c r="A66" s="6" t="s">
        <v>433</v>
      </c>
      <c r="B66" s="64">
        <v>0.2</v>
      </c>
      <c r="C66" s="6">
        <v>89</v>
      </c>
      <c r="D66" s="6">
        <v>90.5</v>
      </c>
      <c r="E66" s="6">
        <f>COUNT(C66:D66)</f>
        <v>2</v>
      </c>
      <c r="F66" s="6">
        <f>(C66+D66)/E66</f>
        <v>89.75</v>
      </c>
      <c r="G66" s="6">
        <f>F66*B66</f>
        <v>17.95</v>
      </c>
      <c r="H66" s="29"/>
      <c r="I66" s="30"/>
      <c r="J66" s="30"/>
      <c r="K66" s="30"/>
      <c r="L66" s="30"/>
      <c r="M66" s="30"/>
      <c r="N66" s="30"/>
      <c r="O66" s="166"/>
    </row>
    <row r="67" spans="1:15" ht="16.5">
      <c r="A67" s="6" t="s">
        <v>423</v>
      </c>
      <c r="B67" s="64">
        <v>0.1</v>
      </c>
      <c r="C67" s="6">
        <v>95</v>
      </c>
      <c r="D67" s="6">
        <v>93</v>
      </c>
      <c r="E67" s="6">
        <f>COUNT(C67:D67)</f>
        <v>2</v>
      </c>
      <c r="F67" s="6">
        <f>(C67+D67)/E67</f>
        <v>94</v>
      </c>
      <c r="G67" s="6">
        <f>F67*B67</f>
        <v>9.4</v>
      </c>
      <c r="H67" s="29"/>
      <c r="I67" s="30"/>
      <c r="J67" s="30"/>
      <c r="K67" s="30"/>
      <c r="L67" s="30"/>
      <c r="M67" s="30"/>
      <c r="N67" s="30"/>
      <c r="O67" s="166"/>
    </row>
    <row r="68" spans="1:15" ht="16.5">
      <c r="A68" s="6" t="s">
        <v>424</v>
      </c>
      <c r="B68" s="64">
        <v>0.15</v>
      </c>
      <c r="C68" s="6">
        <v>82</v>
      </c>
      <c r="D68" s="6">
        <v>85</v>
      </c>
      <c r="E68" s="6">
        <f>COUNT(C68:D68)</f>
        <v>2</v>
      </c>
      <c r="F68" s="6">
        <f>(C68+D68)/E68</f>
        <v>83.5</v>
      </c>
      <c r="G68" s="6">
        <f>F68*B68</f>
        <v>12.525</v>
      </c>
      <c r="H68" s="29"/>
      <c r="I68" s="30"/>
      <c r="J68" s="30"/>
      <c r="K68" s="30"/>
      <c r="L68" s="30"/>
      <c r="M68" s="30"/>
      <c r="N68" s="30"/>
      <c r="O68" s="166"/>
    </row>
    <row r="69" spans="1:15" ht="16.5">
      <c r="A69" s="6" t="s">
        <v>440</v>
      </c>
      <c r="B69" s="6"/>
      <c r="C69" s="6"/>
      <c r="D69" s="6"/>
      <c r="E69" s="6"/>
      <c r="F69" s="6"/>
      <c r="G69" s="6">
        <f>SUM(G64:G68)</f>
        <v>83.12500000000001</v>
      </c>
      <c r="H69" s="29"/>
      <c r="I69" s="30"/>
      <c r="J69" s="30"/>
      <c r="K69" s="30"/>
      <c r="L69" s="30"/>
      <c r="M69" s="30"/>
      <c r="N69" s="30"/>
      <c r="O69" s="166"/>
    </row>
    <row r="70" spans="1:15" ht="16.5">
      <c r="A70" s="6" t="s">
        <v>441</v>
      </c>
      <c r="B70" s="6"/>
      <c r="C70" s="6"/>
      <c r="D70" s="6"/>
      <c r="E70" s="6"/>
      <c r="F70" s="6"/>
      <c r="G70" s="6">
        <v>2.2</v>
      </c>
      <c r="H70" s="29"/>
      <c r="I70" s="30"/>
      <c r="J70" s="30"/>
      <c r="K70" s="30"/>
      <c r="L70" s="30"/>
      <c r="M70" s="30"/>
      <c r="N70" s="30"/>
      <c r="O70" s="166"/>
    </row>
    <row r="71" spans="1:15" ht="16.5">
      <c r="A71" s="6" t="s">
        <v>442</v>
      </c>
      <c r="B71" s="6"/>
      <c r="C71" s="6"/>
      <c r="D71" s="6"/>
      <c r="E71" s="6"/>
      <c r="F71" s="6"/>
      <c r="G71" s="6">
        <f>SUM(G69:G70)</f>
        <v>85.32500000000002</v>
      </c>
      <c r="H71" s="29"/>
      <c r="I71" s="30"/>
      <c r="J71" s="30"/>
      <c r="K71" s="30"/>
      <c r="L71" s="30"/>
      <c r="M71" s="30"/>
      <c r="N71" s="30"/>
      <c r="O71" s="166"/>
    </row>
    <row r="72" spans="1:15" ht="16.5">
      <c r="A72" s="15">
        <v>8</v>
      </c>
      <c r="B72" s="178" t="s">
        <v>421</v>
      </c>
      <c r="C72" s="179"/>
      <c r="D72" s="179"/>
      <c r="E72" s="179"/>
      <c r="F72" s="179"/>
      <c r="G72" s="219"/>
      <c r="H72" s="29"/>
      <c r="I72" s="30"/>
      <c r="J72" s="30"/>
      <c r="K72" s="30"/>
      <c r="L72" s="30"/>
      <c r="M72" s="30"/>
      <c r="N72" s="30"/>
      <c r="O72" s="166"/>
    </row>
    <row r="73" spans="1:15" ht="16.5">
      <c r="A73" s="6"/>
      <c r="B73" s="6" t="s">
        <v>425</v>
      </c>
      <c r="C73" s="6" t="s">
        <v>426</v>
      </c>
      <c r="D73" s="6" t="s">
        <v>427</v>
      </c>
      <c r="E73" s="6" t="s">
        <v>428</v>
      </c>
      <c r="F73" s="6" t="s">
        <v>429</v>
      </c>
      <c r="G73" s="6" t="s">
        <v>430</v>
      </c>
      <c r="H73" s="29"/>
      <c r="I73" s="30"/>
      <c r="J73" s="30"/>
      <c r="K73" s="30"/>
      <c r="L73" s="30"/>
      <c r="M73" s="30"/>
      <c r="N73" s="30"/>
      <c r="O73" s="166"/>
    </row>
    <row r="74" spans="1:15" ht="16.5">
      <c r="A74" s="6" t="s">
        <v>431</v>
      </c>
      <c r="B74" s="64">
        <v>0.2</v>
      </c>
      <c r="C74" s="6">
        <v>87</v>
      </c>
      <c r="D74" s="6">
        <v>85</v>
      </c>
      <c r="E74" s="6">
        <f>COUNT(C74:D74)</f>
        <v>2</v>
      </c>
      <c r="F74" s="6">
        <f>(C74+D74)/E74</f>
        <v>86</v>
      </c>
      <c r="G74" s="6">
        <f>F74*B74</f>
        <v>17.2</v>
      </c>
      <c r="H74" s="29"/>
      <c r="I74" s="30"/>
      <c r="J74" s="30"/>
      <c r="K74" s="30"/>
      <c r="L74" s="30"/>
      <c r="M74" s="30"/>
      <c r="N74" s="30"/>
      <c r="O74" s="166"/>
    </row>
    <row r="75" spans="1:15" ht="16.5">
      <c r="A75" s="6" t="s">
        <v>432</v>
      </c>
      <c r="B75" s="64">
        <v>0.3</v>
      </c>
      <c r="C75" s="6">
        <v>87</v>
      </c>
      <c r="D75" s="6">
        <v>87</v>
      </c>
      <c r="E75" s="6">
        <f>COUNT(C75:D75)</f>
        <v>2</v>
      </c>
      <c r="F75" s="6">
        <f>(C75+D75)/E75</f>
        <v>87</v>
      </c>
      <c r="G75" s="6">
        <f>F75*B75</f>
        <v>26.099999999999998</v>
      </c>
      <c r="H75" s="29"/>
      <c r="I75" s="30"/>
      <c r="J75" s="30"/>
      <c r="K75" s="30"/>
      <c r="L75" s="30"/>
      <c r="M75" s="30"/>
      <c r="N75" s="30"/>
      <c r="O75" s="166"/>
    </row>
    <row r="76" spans="1:15" ht="16.5">
      <c r="A76" s="6" t="s">
        <v>433</v>
      </c>
      <c r="B76" s="64">
        <v>0.2</v>
      </c>
      <c r="C76" s="6">
        <v>89</v>
      </c>
      <c r="D76" s="6">
        <v>88</v>
      </c>
      <c r="E76" s="6">
        <f>COUNT(C76:D76)</f>
        <v>2</v>
      </c>
      <c r="F76" s="6">
        <f>(C76+D76)/E76</f>
        <v>88.5</v>
      </c>
      <c r="G76" s="6">
        <f>F76*B76</f>
        <v>17.7</v>
      </c>
      <c r="H76" s="29"/>
      <c r="I76" s="30"/>
      <c r="J76" s="30"/>
      <c r="K76" s="30"/>
      <c r="L76" s="30"/>
      <c r="M76" s="30"/>
      <c r="N76" s="30"/>
      <c r="O76" s="166"/>
    </row>
    <row r="77" spans="1:15" ht="16.5">
      <c r="A77" s="6" t="s">
        <v>423</v>
      </c>
      <c r="B77" s="64">
        <v>0.1</v>
      </c>
      <c r="C77" s="6">
        <v>86.5</v>
      </c>
      <c r="D77" s="6">
        <v>87</v>
      </c>
      <c r="E77" s="6">
        <f>COUNT(C77:D77)</f>
        <v>2</v>
      </c>
      <c r="F77" s="6">
        <f>(C77+D77)/E77</f>
        <v>86.75</v>
      </c>
      <c r="G77" s="6">
        <f>F77*B77</f>
        <v>8.675</v>
      </c>
      <c r="H77" s="29"/>
      <c r="I77" s="30"/>
      <c r="J77" s="30"/>
      <c r="K77" s="30"/>
      <c r="L77" s="30"/>
      <c r="M77" s="30"/>
      <c r="N77" s="30"/>
      <c r="O77" s="166"/>
    </row>
    <row r="78" spans="1:15" ht="16.5">
      <c r="A78" s="6" t="s">
        <v>424</v>
      </c>
      <c r="B78" s="64">
        <v>0.15</v>
      </c>
      <c r="C78" s="6">
        <v>84</v>
      </c>
      <c r="D78" s="6">
        <v>85</v>
      </c>
      <c r="E78" s="6">
        <f>COUNT(C78:D78)</f>
        <v>2</v>
      </c>
      <c r="F78" s="6">
        <f>(C78+D78)/E78</f>
        <v>84.5</v>
      </c>
      <c r="G78" s="6">
        <f>F78*B78</f>
        <v>12.674999999999999</v>
      </c>
      <c r="H78" s="29"/>
      <c r="I78" s="30"/>
      <c r="J78" s="30"/>
      <c r="K78" s="30"/>
      <c r="L78" s="30"/>
      <c r="M78" s="30"/>
      <c r="N78" s="30"/>
      <c r="O78" s="166"/>
    </row>
    <row r="79" spans="1:15" ht="16.5">
      <c r="A79" s="6" t="s">
        <v>440</v>
      </c>
      <c r="B79" s="6"/>
      <c r="C79" s="6"/>
      <c r="D79" s="6"/>
      <c r="E79" s="6"/>
      <c r="F79" s="6"/>
      <c r="G79" s="6">
        <f>SUM(G74:G78)</f>
        <v>82.35</v>
      </c>
      <c r="H79" s="29"/>
      <c r="I79" s="30"/>
      <c r="J79" s="30"/>
      <c r="K79" s="30"/>
      <c r="L79" s="30"/>
      <c r="M79" s="30"/>
      <c r="N79" s="30"/>
      <c r="O79" s="166"/>
    </row>
    <row r="80" spans="1:15" ht="16.5">
      <c r="A80" s="6" t="s">
        <v>441</v>
      </c>
      <c r="B80" s="6"/>
      <c r="C80" s="6"/>
      <c r="D80" s="6"/>
      <c r="E80" s="6"/>
      <c r="F80" s="6"/>
      <c r="G80" s="6">
        <v>1.8</v>
      </c>
      <c r="H80" s="29"/>
      <c r="I80" s="30"/>
      <c r="J80" s="30"/>
      <c r="K80" s="30"/>
      <c r="L80" s="30"/>
      <c r="M80" s="30"/>
      <c r="N80" s="30"/>
      <c r="O80" s="166"/>
    </row>
    <row r="81" spans="1:15" ht="16.5">
      <c r="A81" s="6" t="s">
        <v>442</v>
      </c>
      <c r="B81" s="6"/>
      <c r="C81" s="6"/>
      <c r="D81" s="6"/>
      <c r="E81" s="6"/>
      <c r="F81" s="6"/>
      <c r="G81" s="6">
        <f>SUM(G79:G80)</f>
        <v>84.14999999999999</v>
      </c>
      <c r="H81" s="29"/>
      <c r="I81" s="30"/>
      <c r="J81" s="30"/>
      <c r="K81" s="30"/>
      <c r="L81" s="30"/>
      <c r="M81" s="30"/>
      <c r="N81" s="30"/>
      <c r="O81" s="166"/>
    </row>
    <row r="82" spans="1:15" ht="16.5">
      <c r="A82" s="15">
        <v>9</v>
      </c>
      <c r="B82" s="178" t="s">
        <v>422</v>
      </c>
      <c r="C82" s="179"/>
      <c r="D82" s="179"/>
      <c r="E82" s="179"/>
      <c r="F82" s="179"/>
      <c r="G82" s="219"/>
      <c r="H82" s="29"/>
      <c r="I82" s="173"/>
      <c r="J82" s="174"/>
      <c r="K82" s="174"/>
      <c r="L82" s="174"/>
      <c r="M82" s="174"/>
      <c r="N82" s="174"/>
      <c r="O82" s="175"/>
    </row>
    <row r="83" spans="1:15" ht="16.5">
      <c r="A83" s="6"/>
      <c r="B83" s="6" t="s">
        <v>425</v>
      </c>
      <c r="C83" s="6" t="s">
        <v>426</v>
      </c>
      <c r="D83" s="6" t="s">
        <v>427</v>
      </c>
      <c r="E83" s="6" t="s">
        <v>428</v>
      </c>
      <c r="F83" s="6" t="s">
        <v>429</v>
      </c>
      <c r="G83" s="6" t="s">
        <v>430</v>
      </c>
      <c r="H83" s="29"/>
      <c r="I83" s="30"/>
      <c r="J83" s="30"/>
      <c r="K83" s="30"/>
      <c r="L83" s="30"/>
      <c r="M83" s="30"/>
      <c r="N83" s="30"/>
      <c r="O83" s="166"/>
    </row>
    <row r="84" spans="1:15" ht="16.5">
      <c r="A84" s="6" t="s">
        <v>431</v>
      </c>
      <c r="B84" s="64">
        <v>0.2</v>
      </c>
      <c r="C84" s="6">
        <v>87</v>
      </c>
      <c r="D84" s="6">
        <v>85</v>
      </c>
      <c r="E84" s="6">
        <f>COUNT(C84:D84)</f>
        <v>2</v>
      </c>
      <c r="F84" s="6">
        <f>(C84+D84)/E84</f>
        <v>86</v>
      </c>
      <c r="G84" s="6">
        <f>F84*B84</f>
        <v>17.2</v>
      </c>
      <c r="H84" s="29"/>
      <c r="I84" s="30"/>
      <c r="J84" s="176"/>
      <c r="K84" s="30"/>
      <c r="L84" s="30"/>
      <c r="M84" s="30"/>
      <c r="N84" s="30"/>
      <c r="O84" s="166"/>
    </row>
    <row r="85" spans="1:15" ht="16.5">
      <c r="A85" s="6" t="s">
        <v>432</v>
      </c>
      <c r="B85" s="64">
        <v>0.3</v>
      </c>
      <c r="C85" s="6">
        <v>88</v>
      </c>
      <c r="D85" s="6">
        <v>88</v>
      </c>
      <c r="E85" s="6">
        <f>COUNT(C85:D85)</f>
        <v>2</v>
      </c>
      <c r="F85" s="6">
        <f>(C85+D85)/E85</f>
        <v>88</v>
      </c>
      <c r="G85" s="6">
        <f>F85*B85</f>
        <v>26.4</v>
      </c>
      <c r="H85" s="29"/>
      <c r="I85" s="30"/>
      <c r="J85" s="176"/>
      <c r="K85" s="30"/>
      <c r="L85" s="30"/>
      <c r="M85" s="30"/>
      <c r="N85" s="30"/>
      <c r="O85" s="166"/>
    </row>
    <row r="86" spans="1:15" ht="16.5">
      <c r="A86" s="6" t="s">
        <v>433</v>
      </c>
      <c r="B86" s="64">
        <v>0.2</v>
      </c>
      <c r="C86" s="6">
        <v>86</v>
      </c>
      <c r="D86" s="6">
        <v>88</v>
      </c>
      <c r="E86" s="6">
        <f>COUNT(C86:D86)</f>
        <v>2</v>
      </c>
      <c r="F86" s="6">
        <f>(C86+D86)/E86</f>
        <v>87</v>
      </c>
      <c r="G86" s="6">
        <f>F86*B86</f>
        <v>17.400000000000002</v>
      </c>
      <c r="H86" s="29"/>
      <c r="I86" s="30"/>
      <c r="J86" s="176"/>
      <c r="K86" s="30"/>
      <c r="L86" s="30"/>
      <c r="M86" s="30"/>
      <c r="N86" s="30"/>
      <c r="O86" s="166"/>
    </row>
    <row r="87" spans="1:15" ht="16.5">
      <c r="A87" s="6" t="s">
        <v>423</v>
      </c>
      <c r="B87" s="64">
        <v>0.1</v>
      </c>
      <c r="C87" s="6">
        <v>89.5</v>
      </c>
      <c r="D87" s="6">
        <v>90</v>
      </c>
      <c r="E87" s="6">
        <f>COUNT(C87:D87)</f>
        <v>2</v>
      </c>
      <c r="F87" s="6">
        <f>(C87+D87)/E87</f>
        <v>89.75</v>
      </c>
      <c r="G87" s="6">
        <f>F87*B87</f>
        <v>8.975</v>
      </c>
      <c r="H87" s="29"/>
      <c r="I87" s="30"/>
      <c r="J87" s="176"/>
      <c r="K87" s="30"/>
      <c r="L87" s="30"/>
      <c r="M87" s="30"/>
      <c r="N87" s="30"/>
      <c r="O87" s="166"/>
    </row>
    <row r="88" spans="1:15" ht="16.5">
      <c r="A88" s="6" t="s">
        <v>424</v>
      </c>
      <c r="B88" s="64">
        <v>0.15</v>
      </c>
      <c r="C88" s="6">
        <v>85</v>
      </c>
      <c r="D88" s="6">
        <v>88</v>
      </c>
      <c r="E88" s="6">
        <f>COUNT(C88:D88)</f>
        <v>2</v>
      </c>
      <c r="F88" s="6">
        <f>(C88+D88)/E88</f>
        <v>86.5</v>
      </c>
      <c r="G88" s="6">
        <f>F88*B88</f>
        <v>12.975</v>
      </c>
      <c r="H88" s="29"/>
      <c r="I88" s="30"/>
      <c r="J88" s="30"/>
      <c r="K88" s="30"/>
      <c r="L88" s="30"/>
      <c r="M88" s="30"/>
      <c r="N88" s="30"/>
      <c r="O88" s="166"/>
    </row>
    <row r="89" spans="1:15" ht="16.5">
      <c r="A89" s="6" t="s">
        <v>437</v>
      </c>
      <c r="B89" s="6"/>
      <c r="C89" s="6"/>
      <c r="D89" s="6"/>
      <c r="E89" s="6"/>
      <c r="F89" s="6"/>
      <c r="G89" s="6">
        <f>SUM(G84:G88)</f>
        <v>82.94999999999999</v>
      </c>
      <c r="H89" s="29"/>
      <c r="I89" s="30"/>
      <c r="J89" s="30"/>
      <c r="K89" s="30"/>
      <c r="L89" s="30"/>
      <c r="M89" s="30"/>
      <c r="N89" s="30"/>
      <c r="O89" s="166"/>
    </row>
    <row r="90" spans="1:15" ht="16.5">
      <c r="A90" s="6" t="s">
        <v>438</v>
      </c>
      <c r="B90" s="6"/>
      <c r="C90" s="6"/>
      <c r="D90" s="6"/>
      <c r="E90" s="6"/>
      <c r="F90" s="6"/>
      <c r="G90" s="6">
        <v>2.8</v>
      </c>
      <c r="H90" s="29"/>
      <c r="I90" s="30"/>
      <c r="J90" s="30"/>
      <c r="K90" s="30"/>
      <c r="L90" s="30"/>
      <c r="M90" s="30"/>
      <c r="N90" s="30"/>
      <c r="O90" s="166"/>
    </row>
    <row r="91" spans="1:15" ht="16.5">
      <c r="A91" s="6" t="s">
        <v>439</v>
      </c>
      <c r="B91" s="6"/>
      <c r="C91" s="6"/>
      <c r="D91" s="6"/>
      <c r="E91" s="6"/>
      <c r="F91" s="6"/>
      <c r="G91" s="6">
        <f>SUM(G89:G90)</f>
        <v>85.74999999999999</v>
      </c>
      <c r="H91" s="29"/>
      <c r="I91" s="30"/>
      <c r="J91" s="30"/>
      <c r="K91" s="30"/>
      <c r="L91" s="30"/>
      <c r="M91" s="30"/>
      <c r="N91" s="30"/>
      <c r="O91" s="166"/>
    </row>
    <row r="92" spans="1:15" ht="16.5">
      <c r="A92" s="15">
        <v>10</v>
      </c>
      <c r="B92" s="178" t="s">
        <v>445</v>
      </c>
      <c r="C92" s="179"/>
      <c r="D92" s="179"/>
      <c r="E92" s="179"/>
      <c r="F92" s="179"/>
      <c r="G92" s="219"/>
      <c r="H92" s="29"/>
      <c r="I92" s="30"/>
      <c r="J92" s="30"/>
      <c r="K92" s="30"/>
      <c r="L92" s="30"/>
      <c r="M92" s="30"/>
      <c r="N92" s="30"/>
      <c r="O92" s="166"/>
    </row>
    <row r="93" spans="1:15" ht="16.5">
      <c r="A93" s="6"/>
      <c r="B93" s="6" t="s">
        <v>425</v>
      </c>
      <c r="C93" s="6" t="s">
        <v>426</v>
      </c>
      <c r="D93" s="6" t="s">
        <v>427</v>
      </c>
      <c r="E93" s="6" t="s">
        <v>428</v>
      </c>
      <c r="F93" s="6" t="s">
        <v>429</v>
      </c>
      <c r="G93" s="6" t="s">
        <v>430</v>
      </c>
      <c r="H93" s="29"/>
      <c r="I93" s="30"/>
      <c r="J93" s="30"/>
      <c r="K93" s="30"/>
      <c r="L93" s="30"/>
      <c r="M93" s="30"/>
      <c r="N93" s="30"/>
      <c r="O93" s="166"/>
    </row>
    <row r="94" spans="1:15" ht="16.5">
      <c r="A94" s="6" t="s">
        <v>431</v>
      </c>
      <c r="B94" s="64">
        <v>0.2</v>
      </c>
      <c r="C94" s="6">
        <v>87</v>
      </c>
      <c r="D94" s="6">
        <v>86</v>
      </c>
      <c r="E94" s="6">
        <f>COUNT(C94:D94)</f>
        <v>2</v>
      </c>
      <c r="F94" s="6">
        <f>(C94+D94)/E94</f>
        <v>86.5</v>
      </c>
      <c r="G94" s="6">
        <f>F94*B94</f>
        <v>17.3</v>
      </c>
      <c r="H94" s="29"/>
      <c r="I94" s="30"/>
      <c r="J94" s="30"/>
      <c r="K94" s="30"/>
      <c r="L94" s="30"/>
      <c r="M94" s="30"/>
      <c r="N94" s="30"/>
      <c r="O94" s="166"/>
    </row>
    <row r="95" spans="1:15" ht="16.5">
      <c r="A95" s="6" t="s">
        <v>432</v>
      </c>
      <c r="B95" s="64">
        <v>0.3</v>
      </c>
      <c r="C95" s="6">
        <v>86</v>
      </c>
      <c r="D95" s="6">
        <v>87</v>
      </c>
      <c r="E95" s="6">
        <f>COUNT(C95:D95)</f>
        <v>2</v>
      </c>
      <c r="F95" s="6">
        <f>(C95+D95)/E95</f>
        <v>86.5</v>
      </c>
      <c r="G95" s="6">
        <f>F95*B95</f>
        <v>25.95</v>
      </c>
      <c r="H95" s="29"/>
      <c r="I95" s="30"/>
      <c r="J95" s="30"/>
      <c r="K95" s="30"/>
      <c r="L95" s="30"/>
      <c r="M95" s="30"/>
      <c r="N95" s="30"/>
      <c r="O95" s="166"/>
    </row>
    <row r="96" spans="1:15" ht="16.5">
      <c r="A96" s="6" t="s">
        <v>433</v>
      </c>
      <c r="B96" s="64">
        <v>0.2</v>
      </c>
      <c r="C96" s="6">
        <v>86</v>
      </c>
      <c r="D96" s="6">
        <v>88</v>
      </c>
      <c r="E96" s="6">
        <f>COUNT(C96:D96)</f>
        <v>2</v>
      </c>
      <c r="F96" s="6">
        <f>(C96+D96)/E96</f>
        <v>87</v>
      </c>
      <c r="G96" s="6">
        <f>F96*B96</f>
        <v>17.400000000000002</v>
      </c>
      <c r="H96" s="29"/>
      <c r="I96" s="30"/>
      <c r="J96" s="30"/>
      <c r="K96" s="30"/>
      <c r="L96" s="30"/>
      <c r="M96" s="30"/>
      <c r="N96" s="30"/>
      <c r="O96" s="166"/>
    </row>
    <row r="97" spans="1:15" ht="16.5">
      <c r="A97" s="6" t="s">
        <v>423</v>
      </c>
      <c r="B97" s="64">
        <v>0.1</v>
      </c>
      <c r="C97" s="6">
        <v>89</v>
      </c>
      <c r="D97" s="6">
        <v>88</v>
      </c>
      <c r="E97" s="6">
        <f>COUNT(C97:D97)</f>
        <v>2</v>
      </c>
      <c r="F97" s="6">
        <f>(C97+D97)/E97</f>
        <v>88.5</v>
      </c>
      <c r="G97" s="6">
        <f>F97*B97</f>
        <v>8.85</v>
      </c>
      <c r="H97" s="29"/>
      <c r="I97" s="30"/>
      <c r="J97" s="30"/>
      <c r="K97" s="30"/>
      <c r="L97" s="30"/>
      <c r="M97" s="30"/>
      <c r="N97" s="30"/>
      <c r="O97" s="166"/>
    </row>
    <row r="98" spans="1:15" ht="16.5">
      <c r="A98" s="6" t="s">
        <v>424</v>
      </c>
      <c r="B98" s="64">
        <v>0.15</v>
      </c>
      <c r="C98" s="6">
        <v>84</v>
      </c>
      <c r="D98" s="6">
        <v>83</v>
      </c>
      <c r="E98" s="6">
        <f>COUNT(C98:D98)</f>
        <v>2</v>
      </c>
      <c r="F98" s="6">
        <f>(C98+D98)/E98</f>
        <v>83.5</v>
      </c>
      <c r="G98" s="6">
        <f>F98*B98</f>
        <v>12.525</v>
      </c>
      <c r="H98" s="29"/>
      <c r="I98" s="30"/>
      <c r="J98" s="30"/>
      <c r="K98" s="30"/>
      <c r="L98" s="30"/>
      <c r="M98" s="30"/>
      <c r="N98" s="30"/>
      <c r="O98" s="166"/>
    </row>
    <row r="99" spans="1:15" ht="16.5">
      <c r="A99" s="6" t="s">
        <v>437</v>
      </c>
      <c r="B99" s="64"/>
      <c r="C99" s="6"/>
      <c r="D99" s="6"/>
      <c r="E99" s="6"/>
      <c r="F99" s="6"/>
      <c r="G99" s="6">
        <f>SUM(G94:G98)</f>
        <v>82.025</v>
      </c>
      <c r="H99" s="29"/>
      <c r="I99" s="30"/>
      <c r="J99" s="30"/>
      <c r="K99" s="30"/>
      <c r="L99" s="30"/>
      <c r="M99" s="30"/>
      <c r="N99" s="30"/>
      <c r="O99" s="166"/>
    </row>
    <row r="100" spans="1:15" ht="16.5">
      <c r="A100" s="6" t="s">
        <v>438</v>
      </c>
      <c r="B100" s="64"/>
      <c r="C100" s="6"/>
      <c r="D100" s="6"/>
      <c r="E100" s="6"/>
      <c r="F100" s="6"/>
      <c r="G100" s="6">
        <v>1.2</v>
      </c>
      <c r="H100" s="29"/>
      <c r="I100" s="30"/>
      <c r="J100" s="30"/>
      <c r="K100" s="30"/>
      <c r="L100" s="30"/>
      <c r="M100" s="30"/>
      <c r="N100" s="30"/>
      <c r="O100" s="166"/>
    </row>
    <row r="101" spans="1:15" ht="16.5">
      <c r="A101" s="6" t="s">
        <v>439</v>
      </c>
      <c r="B101" s="6"/>
      <c r="C101" s="6"/>
      <c r="D101" s="6"/>
      <c r="E101" s="6"/>
      <c r="F101" s="6"/>
      <c r="G101" s="6">
        <f>SUM(G99:G100)</f>
        <v>83.22500000000001</v>
      </c>
      <c r="H101" s="29"/>
      <c r="I101" s="30"/>
      <c r="J101" s="30"/>
      <c r="K101" s="30"/>
      <c r="L101" s="30"/>
      <c r="M101" s="30"/>
      <c r="N101" s="30"/>
      <c r="O101" s="166"/>
    </row>
    <row r="102" spans="1:15" ht="16.5">
      <c r="A102" s="15">
        <v>11</v>
      </c>
      <c r="B102" s="178" t="s">
        <v>443</v>
      </c>
      <c r="C102" s="179"/>
      <c r="D102" s="179"/>
      <c r="E102" s="179"/>
      <c r="F102" s="179"/>
      <c r="G102" s="219"/>
      <c r="H102" s="29"/>
      <c r="I102" s="30"/>
      <c r="J102" s="30"/>
      <c r="K102" s="30"/>
      <c r="L102" s="30"/>
      <c r="M102" s="30"/>
      <c r="N102" s="30"/>
      <c r="O102" s="166"/>
    </row>
    <row r="103" spans="1:15" ht="33">
      <c r="A103" s="180"/>
      <c r="B103" s="180" t="s">
        <v>402</v>
      </c>
      <c r="C103" s="180" t="s">
        <v>403</v>
      </c>
      <c r="D103" s="180" t="s">
        <v>404</v>
      </c>
      <c r="E103" s="180" t="s">
        <v>405</v>
      </c>
      <c r="F103" s="180" t="s">
        <v>406</v>
      </c>
      <c r="G103" s="180" t="s">
        <v>407</v>
      </c>
      <c r="H103" s="29"/>
      <c r="I103" s="30"/>
      <c r="J103" s="30"/>
      <c r="K103" s="30"/>
      <c r="L103" s="30"/>
      <c r="M103" s="30"/>
      <c r="N103" s="30"/>
      <c r="O103" s="166"/>
    </row>
    <row r="104" spans="1:15" ht="16.5">
      <c r="A104" s="6" t="s">
        <v>408</v>
      </c>
      <c r="B104" s="64">
        <v>0.2</v>
      </c>
      <c r="C104" s="6">
        <v>86</v>
      </c>
      <c r="D104" s="6">
        <v>85</v>
      </c>
      <c r="E104" s="6">
        <f>COUNT(C104:D104)</f>
        <v>2</v>
      </c>
      <c r="F104" s="6">
        <f>(C104+D104)/E104</f>
        <v>85.5</v>
      </c>
      <c r="G104" s="6">
        <f>F104*B104</f>
        <v>17.1</v>
      </c>
      <c r="H104" s="29"/>
      <c r="I104" s="30"/>
      <c r="J104" s="30"/>
      <c r="K104" s="30"/>
      <c r="L104" s="30"/>
      <c r="M104" s="30"/>
      <c r="N104" s="30"/>
      <c r="O104" s="166"/>
    </row>
    <row r="105" spans="1:15" ht="16.5">
      <c r="A105" s="6" t="s">
        <v>409</v>
      </c>
      <c r="B105" s="64">
        <v>0.3</v>
      </c>
      <c r="C105" s="6">
        <v>88</v>
      </c>
      <c r="D105" s="6">
        <v>89</v>
      </c>
      <c r="E105" s="6">
        <f>COUNT(C105:D105)</f>
        <v>2</v>
      </c>
      <c r="F105" s="6">
        <f>(C105+D105)/E105</f>
        <v>88.5</v>
      </c>
      <c r="G105" s="6">
        <f>F105*B105</f>
        <v>26.55</v>
      </c>
      <c r="H105" s="29"/>
      <c r="I105" s="30"/>
      <c r="J105" s="30"/>
      <c r="K105" s="30"/>
      <c r="L105" s="30"/>
      <c r="M105" s="30"/>
      <c r="N105" s="30"/>
      <c r="O105" s="166"/>
    </row>
    <row r="106" spans="1:15" ht="16.5">
      <c r="A106" s="6" t="s">
        <v>410</v>
      </c>
      <c r="B106" s="64">
        <v>0.2</v>
      </c>
      <c r="C106" s="6">
        <v>88</v>
      </c>
      <c r="D106" s="6">
        <v>87</v>
      </c>
      <c r="E106" s="6">
        <f>COUNT(C106:D106)</f>
        <v>2</v>
      </c>
      <c r="F106" s="6">
        <f>(C106+D106)/E106</f>
        <v>87.5</v>
      </c>
      <c r="G106" s="6">
        <f>F106*B106</f>
        <v>17.5</v>
      </c>
      <c r="H106" s="29"/>
      <c r="I106" s="30"/>
      <c r="J106" s="30"/>
      <c r="K106" s="30"/>
      <c r="L106" s="30"/>
      <c r="M106" s="30"/>
      <c r="N106" s="30"/>
      <c r="O106" s="166"/>
    </row>
    <row r="107" spans="1:15" ht="16.5">
      <c r="A107" s="6" t="s">
        <v>411</v>
      </c>
      <c r="B107" s="64">
        <v>0.1</v>
      </c>
      <c r="C107" s="6">
        <v>88.5</v>
      </c>
      <c r="D107" s="6">
        <v>88</v>
      </c>
      <c r="E107" s="6">
        <f>COUNT(C107:D107)</f>
        <v>2</v>
      </c>
      <c r="F107" s="6">
        <f>(C107+D107)/E107</f>
        <v>88.25</v>
      </c>
      <c r="G107" s="6">
        <f>F107*B107</f>
        <v>8.825000000000001</v>
      </c>
      <c r="H107" s="29"/>
      <c r="I107" s="30"/>
      <c r="J107" s="30"/>
      <c r="K107" s="30"/>
      <c r="L107" s="30"/>
      <c r="M107" s="30"/>
      <c r="N107" s="30"/>
      <c r="O107" s="166"/>
    </row>
    <row r="108" spans="1:15" ht="16.5">
      <c r="A108" s="6" t="s">
        <v>412</v>
      </c>
      <c r="B108" s="181">
        <v>0.15</v>
      </c>
      <c r="C108" s="182">
        <v>88</v>
      </c>
      <c r="D108" s="182">
        <v>87</v>
      </c>
      <c r="E108" s="182">
        <f>COUNT(C108:D108)</f>
        <v>2</v>
      </c>
      <c r="F108" s="182">
        <f>(C108+D108)/E108</f>
        <v>87.5</v>
      </c>
      <c r="G108" s="182">
        <f>F108*B108</f>
        <v>13.125</v>
      </c>
      <c r="H108" s="29"/>
      <c r="I108" s="30"/>
      <c r="J108" s="30"/>
      <c r="K108" s="30"/>
      <c r="L108" s="30"/>
      <c r="M108" s="30"/>
      <c r="N108" s="30"/>
      <c r="O108" s="166"/>
    </row>
    <row r="109" spans="1:15" ht="16.5">
      <c r="A109" s="6" t="s">
        <v>440</v>
      </c>
      <c r="B109" s="6"/>
      <c r="C109" s="6"/>
      <c r="D109" s="6"/>
      <c r="E109" s="6"/>
      <c r="F109" s="6"/>
      <c r="G109" s="6">
        <f>SUM(G104:G108)</f>
        <v>83.10000000000001</v>
      </c>
      <c r="H109" s="29"/>
      <c r="I109" s="30"/>
      <c r="J109" s="30"/>
      <c r="K109" s="30"/>
      <c r="L109" s="30"/>
      <c r="M109" s="30"/>
      <c r="N109" s="30"/>
      <c r="O109" s="166"/>
    </row>
    <row r="110" spans="1:15" ht="16.5">
      <c r="A110" s="6" t="s">
        <v>441</v>
      </c>
      <c r="B110" s="6"/>
      <c r="C110" s="6"/>
      <c r="D110" s="6"/>
      <c r="E110" s="6"/>
      <c r="F110" s="6"/>
      <c r="G110" s="6">
        <v>4.5</v>
      </c>
      <c r="H110" s="29"/>
      <c r="I110" s="30"/>
      <c r="J110" s="30"/>
      <c r="K110" s="30"/>
      <c r="L110" s="30"/>
      <c r="M110" s="30"/>
      <c r="N110" s="30"/>
      <c r="O110" s="166"/>
    </row>
    <row r="111" spans="1:15" ht="16.5">
      <c r="A111" s="6" t="s">
        <v>442</v>
      </c>
      <c r="B111" s="6"/>
      <c r="C111" s="6"/>
      <c r="D111" s="6"/>
      <c r="E111" s="6"/>
      <c r="F111" s="6"/>
      <c r="G111" s="6">
        <f>SUM(G109:G110)</f>
        <v>87.60000000000001</v>
      </c>
      <c r="H111" s="29"/>
      <c r="I111" s="30"/>
      <c r="J111" s="30"/>
      <c r="K111" s="30"/>
      <c r="L111" s="30"/>
      <c r="M111" s="30"/>
      <c r="N111" s="30"/>
      <c r="O111" s="166"/>
    </row>
    <row r="112" spans="1:15" ht="16.5">
      <c r="A112" s="15">
        <v>12</v>
      </c>
      <c r="B112" s="178" t="s">
        <v>414</v>
      </c>
      <c r="C112" s="179"/>
      <c r="D112" s="179"/>
      <c r="E112" s="179"/>
      <c r="F112" s="179"/>
      <c r="G112" s="219"/>
      <c r="H112" s="29"/>
      <c r="I112" s="30"/>
      <c r="J112" s="30"/>
      <c r="K112" s="30"/>
      <c r="L112" s="30"/>
      <c r="M112" s="30"/>
      <c r="N112" s="30"/>
      <c r="O112" s="166"/>
    </row>
    <row r="113" spans="1:15" ht="33">
      <c r="A113" s="180"/>
      <c r="B113" s="180" t="s">
        <v>402</v>
      </c>
      <c r="C113" s="180" t="s">
        <v>403</v>
      </c>
      <c r="D113" s="180" t="s">
        <v>404</v>
      </c>
      <c r="E113" s="180" t="s">
        <v>405</v>
      </c>
      <c r="F113" s="180" t="s">
        <v>406</v>
      </c>
      <c r="G113" s="180" t="s">
        <v>407</v>
      </c>
      <c r="H113" s="29"/>
      <c r="I113" s="30"/>
      <c r="J113" s="30"/>
      <c r="K113" s="30"/>
      <c r="L113" s="30"/>
      <c r="M113" s="30"/>
      <c r="N113" s="30"/>
      <c r="O113" s="166"/>
    </row>
    <row r="114" spans="1:15" ht="16.5">
      <c r="A114" s="6" t="s">
        <v>408</v>
      </c>
      <c r="B114" s="64">
        <v>0.2</v>
      </c>
      <c r="C114" s="6">
        <v>85</v>
      </c>
      <c r="D114" s="6">
        <v>83</v>
      </c>
      <c r="E114" s="6">
        <f>COUNT(C114:D114)</f>
        <v>2</v>
      </c>
      <c r="F114" s="6">
        <f>(C114+D114)/E114</f>
        <v>84</v>
      </c>
      <c r="G114" s="6">
        <f>F114*B114</f>
        <v>16.8</v>
      </c>
      <c r="H114" s="29"/>
      <c r="I114" s="30"/>
      <c r="J114" s="30"/>
      <c r="K114" s="30"/>
      <c r="L114" s="30"/>
      <c r="M114" s="30"/>
      <c r="N114" s="30"/>
      <c r="O114" s="166"/>
    </row>
    <row r="115" spans="1:15" ht="16.5">
      <c r="A115" s="6" t="s">
        <v>409</v>
      </c>
      <c r="B115" s="64">
        <v>0.3</v>
      </c>
      <c r="C115" s="6">
        <v>85</v>
      </c>
      <c r="D115" s="6">
        <v>86</v>
      </c>
      <c r="E115" s="6">
        <f>COUNT(C115:D115)</f>
        <v>2</v>
      </c>
      <c r="F115" s="6">
        <f>(C115+D115)/E115</f>
        <v>85.5</v>
      </c>
      <c r="G115" s="6">
        <f>F115*B115</f>
        <v>25.65</v>
      </c>
      <c r="H115" s="29"/>
      <c r="I115" s="30"/>
      <c r="J115" s="30"/>
      <c r="K115" s="30"/>
      <c r="L115" s="30"/>
      <c r="M115" s="30"/>
      <c r="N115" s="30"/>
      <c r="O115" s="166"/>
    </row>
    <row r="116" spans="1:15" ht="16.5">
      <c r="A116" s="6" t="s">
        <v>410</v>
      </c>
      <c r="B116" s="64">
        <v>0.2</v>
      </c>
      <c r="C116" s="6">
        <v>90</v>
      </c>
      <c r="D116" s="6">
        <v>90</v>
      </c>
      <c r="E116" s="6">
        <f>COUNT(C116:D116)</f>
        <v>2</v>
      </c>
      <c r="F116" s="6">
        <f>(C116+D116)/E116</f>
        <v>90</v>
      </c>
      <c r="G116" s="6">
        <f>F116*B116</f>
        <v>18</v>
      </c>
      <c r="H116" s="29"/>
      <c r="I116" s="30"/>
      <c r="J116" s="30"/>
      <c r="K116" s="30"/>
      <c r="L116" s="30"/>
      <c r="M116" s="30"/>
      <c r="N116" s="30"/>
      <c r="O116" s="166"/>
    </row>
    <row r="117" spans="1:15" ht="16.5">
      <c r="A117" s="6" t="s">
        <v>423</v>
      </c>
      <c r="B117" s="64">
        <v>0.1</v>
      </c>
      <c r="C117" s="6">
        <v>87</v>
      </c>
      <c r="D117" s="6">
        <v>87</v>
      </c>
      <c r="E117" s="6">
        <f>COUNT(C117:D117)</f>
        <v>2</v>
      </c>
      <c r="F117" s="6">
        <f>(C117+D117)/E117</f>
        <v>87</v>
      </c>
      <c r="G117" s="6">
        <f>F117*B117</f>
        <v>8.700000000000001</v>
      </c>
      <c r="H117" s="29"/>
      <c r="I117" s="30"/>
      <c r="J117" s="30"/>
      <c r="K117" s="30"/>
      <c r="L117" s="30"/>
      <c r="M117" s="30"/>
      <c r="N117" s="30"/>
      <c r="O117" s="166"/>
    </row>
    <row r="118" spans="1:15" ht="16.5">
      <c r="A118" s="6" t="s">
        <v>424</v>
      </c>
      <c r="B118" s="64">
        <v>0.15</v>
      </c>
      <c r="C118" s="6">
        <v>84</v>
      </c>
      <c r="D118" s="6">
        <v>82</v>
      </c>
      <c r="E118" s="6">
        <f>COUNT(C118:D118)</f>
        <v>2</v>
      </c>
      <c r="F118" s="6">
        <f>(C118+D118)/E118</f>
        <v>83</v>
      </c>
      <c r="G118" s="6">
        <f>F118*B118</f>
        <v>12.45</v>
      </c>
      <c r="H118" s="29"/>
      <c r="I118" s="30"/>
      <c r="J118" s="30"/>
      <c r="K118" s="30"/>
      <c r="L118" s="30"/>
      <c r="M118" s="30"/>
      <c r="N118" s="30"/>
      <c r="O118" s="166"/>
    </row>
    <row r="119" spans="1:15" ht="16.5">
      <c r="A119" s="6" t="s">
        <v>440</v>
      </c>
      <c r="B119" s="6"/>
      <c r="C119" s="6"/>
      <c r="D119" s="6"/>
      <c r="E119" s="6"/>
      <c r="F119" s="6"/>
      <c r="G119" s="6">
        <f>SUM(G114:G118)</f>
        <v>81.60000000000001</v>
      </c>
      <c r="H119" s="29"/>
      <c r="I119" s="30"/>
      <c r="J119" s="30"/>
      <c r="K119" s="30"/>
      <c r="L119" s="30"/>
      <c r="M119" s="30"/>
      <c r="N119" s="30"/>
      <c r="O119" s="166"/>
    </row>
    <row r="120" spans="1:15" ht="16.5">
      <c r="A120" s="6" t="s">
        <v>441</v>
      </c>
      <c r="B120" s="6"/>
      <c r="C120" s="6"/>
      <c r="D120" s="6"/>
      <c r="E120" s="6"/>
      <c r="F120" s="6"/>
      <c r="G120" s="6">
        <v>2.6</v>
      </c>
      <c r="H120" s="29"/>
      <c r="I120" s="30"/>
      <c r="J120" s="30"/>
      <c r="K120" s="30"/>
      <c r="L120" s="30"/>
      <c r="M120" s="30"/>
      <c r="N120" s="30"/>
      <c r="O120" s="166"/>
    </row>
    <row r="121" spans="1:15" ht="16.5">
      <c r="A121" s="6" t="s">
        <v>442</v>
      </c>
      <c r="B121" s="6"/>
      <c r="C121" s="6"/>
      <c r="D121" s="6"/>
      <c r="E121" s="6"/>
      <c r="F121" s="6"/>
      <c r="G121" s="6">
        <f>SUM(G119:G120)</f>
        <v>84.2</v>
      </c>
      <c r="H121" s="29"/>
      <c r="I121" s="30"/>
      <c r="J121" s="30"/>
      <c r="K121" s="30"/>
      <c r="L121" s="30"/>
      <c r="M121" s="30"/>
      <c r="N121" s="30"/>
      <c r="O121" s="166"/>
    </row>
    <row r="122" spans="1:15" ht="16.5">
      <c r="A122" s="15">
        <v>13</v>
      </c>
      <c r="B122" s="178" t="s">
        <v>416</v>
      </c>
      <c r="C122" s="179"/>
      <c r="D122" s="179"/>
      <c r="E122" s="179"/>
      <c r="F122" s="179"/>
      <c r="G122" s="219"/>
      <c r="H122" s="29"/>
      <c r="I122" s="30"/>
      <c r="J122" s="30"/>
      <c r="K122" s="30"/>
      <c r="L122" s="30"/>
      <c r="M122" s="30"/>
      <c r="N122" s="30"/>
      <c r="O122" s="166"/>
    </row>
    <row r="123" spans="1:15" ht="33">
      <c r="A123" s="180"/>
      <c r="B123" s="180" t="s">
        <v>425</v>
      </c>
      <c r="C123" s="180" t="s">
        <v>426</v>
      </c>
      <c r="D123" s="180" t="s">
        <v>427</v>
      </c>
      <c r="E123" s="180" t="s">
        <v>428</v>
      </c>
      <c r="F123" s="180" t="s">
        <v>429</v>
      </c>
      <c r="G123" s="180" t="s">
        <v>430</v>
      </c>
      <c r="H123" s="29"/>
      <c r="I123" s="30"/>
      <c r="J123" s="30"/>
      <c r="K123" s="30"/>
      <c r="L123" s="30"/>
      <c r="M123" s="30"/>
      <c r="N123" s="30"/>
      <c r="O123" s="166"/>
    </row>
    <row r="124" spans="1:15" ht="16.5">
      <c r="A124" s="6" t="s">
        <v>431</v>
      </c>
      <c r="B124" s="64">
        <v>0.2</v>
      </c>
      <c r="C124" s="6">
        <v>85</v>
      </c>
      <c r="D124" s="6">
        <v>87</v>
      </c>
      <c r="E124" s="6">
        <f>COUNT(C124:D124)</f>
        <v>2</v>
      </c>
      <c r="F124" s="6">
        <f>(C124+D124)/E124</f>
        <v>86</v>
      </c>
      <c r="G124" s="6">
        <f>F124*B124</f>
        <v>17.2</v>
      </c>
      <c r="H124" s="29"/>
      <c r="I124" s="30"/>
      <c r="J124" s="30"/>
      <c r="K124" s="30"/>
      <c r="L124" s="30"/>
      <c r="M124" s="30"/>
      <c r="N124" s="30"/>
      <c r="O124" s="166"/>
    </row>
    <row r="125" spans="1:15" ht="16.5">
      <c r="A125" s="6" t="s">
        <v>432</v>
      </c>
      <c r="B125" s="64">
        <v>0.3</v>
      </c>
      <c r="C125" s="6">
        <v>88</v>
      </c>
      <c r="D125" s="6">
        <v>87</v>
      </c>
      <c r="E125" s="6">
        <f>COUNT(C125:D125)</f>
        <v>2</v>
      </c>
      <c r="F125" s="6">
        <f>(C125+D125)/E125</f>
        <v>87.5</v>
      </c>
      <c r="G125" s="6">
        <f>F125*B125</f>
        <v>26.25</v>
      </c>
      <c r="H125" s="29"/>
      <c r="I125" s="30"/>
      <c r="J125" s="30"/>
      <c r="K125" s="30"/>
      <c r="L125" s="30"/>
      <c r="M125" s="30"/>
      <c r="N125" s="30"/>
      <c r="O125" s="166"/>
    </row>
    <row r="126" spans="1:15" ht="16.5">
      <c r="A126" s="6" t="s">
        <v>433</v>
      </c>
      <c r="B126" s="64">
        <v>0.2</v>
      </c>
      <c r="C126" s="6">
        <v>85</v>
      </c>
      <c r="D126" s="6">
        <v>86</v>
      </c>
      <c r="E126" s="6">
        <f>COUNT(C126:D126)</f>
        <v>2</v>
      </c>
      <c r="F126" s="6">
        <f>(C126+D126)/E126</f>
        <v>85.5</v>
      </c>
      <c r="G126" s="6">
        <f>F126*B126</f>
        <v>17.1</v>
      </c>
      <c r="H126" s="29"/>
      <c r="I126" s="30"/>
      <c r="J126" s="30"/>
      <c r="K126" s="30"/>
      <c r="L126" s="30"/>
      <c r="M126" s="30"/>
      <c r="N126" s="30"/>
      <c r="O126" s="166"/>
    </row>
    <row r="127" spans="1:15" ht="16.5">
      <c r="A127" s="6" t="s">
        <v>423</v>
      </c>
      <c r="B127" s="64">
        <v>0.1</v>
      </c>
      <c r="C127" s="6">
        <v>86.5</v>
      </c>
      <c r="D127" s="6">
        <v>86.5</v>
      </c>
      <c r="E127" s="6">
        <f>COUNT(C127:D127)</f>
        <v>2</v>
      </c>
      <c r="F127" s="6">
        <f>(C127+D127)/E127</f>
        <v>86.5</v>
      </c>
      <c r="G127" s="6">
        <f>F127*B127</f>
        <v>8.65</v>
      </c>
      <c r="H127" s="29"/>
      <c r="I127" s="30"/>
      <c r="J127" s="30"/>
      <c r="K127" s="30"/>
      <c r="L127" s="30"/>
      <c r="M127" s="30"/>
      <c r="N127" s="30"/>
      <c r="O127" s="166"/>
    </row>
    <row r="128" spans="1:15" ht="16.5">
      <c r="A128" s="6" t="s">
        <v>424</v>
      </c>
      <c r="B128" s="64">
        <v>0.15</v>
      </c>
      <c r="C128" s="6">
        <v>87</v>
      </c>
      <c r="D128" s="6">
        <v>84</v>
      </c>
      <c r="E128" s="6">
        <f>COUNT(C128:D128)</f>
        <v>2</v>
      </c>
      <c r="F128" s="6">
        <f>(C128+D128)/E128</f>
        <v>85.5</v>
      </c>
      <c r="G128" s="6">
        <f>F128*B128</f>
        <v>12.825</v>
      </c>
      <c r="H128" s="29"/>
      <c r="I128" s="30"/>
      <c r="J128" s="30"/>
      <c r="K128" s="30"/>
      <c r="L128" s="30"/>
      <c r="M128" s="30"/>
      <c r="N128" s="30"/>
      <c r="O128" s="166"/>
    </row>
    <row r="129" spans="1:15" ht="16.5">
      <c r="A129" s="6" t="s">
        <v>440</v>
      </c>
      <c r="B129" s="6"/>
      <c r="C129" s="6"/>
      <c r="D129" s="6"/>
      <c r="E129" s="6"/>
      <c r="F129" s="6"/>
      <c r="G129" s="6">
        <f>SUM(G124:G128)</f>
        <v>82.025</v>
      </c>
      <c r="H129" s="29"/>
      <c r="I129" s="30"/>
      <c r="J129" s="30"/>
      <c r="K129" s="30"/>
      <c r="L129" s="30"/>
      <c r="M129" s="30"/>
      <c r="N129" s="30"/>
      <c r="O129" s="166"/>
    </row>
    <row r="130" spans="1:15" ht="16.5">
      <c r="A130" s="6" t="s">
        <v>441</v>
      </c>
      <c r="B130" s="6"/>
      <c r="C130" s="6"/>
      <c r="D130" s="6"/>
      <c r="E130" s="6"/>
      <c r="F130" s="6"/>
      <c r="G130" s="6">
        <v>3.3</v>
      </c>
      <c r="H130" s="29"/>
      <c r="I130" s="30"/>
      <c r="J130" s="30"/>
      <c r="K130" s="30"/>
      <c r="L130" s="30"/>
      <c r="M130" s="30"/>
      <c r="N130" s="30"/>
      <c r="O130" s="166"/>
    </row>
    <row r="131" spans="1:15" ht="16.5">
      <c r="A131" s="6" t="s">
        <v>442</v>
      </c>
      <c r="B131" s="6"/>
      <c r="C131" s="6"/>
      <c r="D131" s="6"/>
      <c r="E131" s="6"/>
      <c r="F131" s="6"/>
      <c r="G131" s="6">
        <f>SUM(G129:G130)</f>
        <v>85.325</v>
      </c>
      <c r="H131" s="29"/>
      <c r="I131" s="30"/>
      <c r="J131" s="30"/>
      <c r="K131" s="30"/>
      <c r="L131" s="30"/>
      <c r="M131" s="30"/>
      <c r="N131" s="30"/>
      <c r="O131" s="166"/>
    </row>
    <row r="132" spans="1:15" ht="16.5">
      <c r="A132" s="15">
        <v>14</v>
      </c>
      <c r="B132" s="178" t="s">
        <v>417</v>
      </c>
      <c r="C132" s="179"/>
      <c r="D132" s="179"/>
      <c r="E132" s="179"/>
      <c r="F132" s="179"/>
      <c r="G132" s="219"/>
      <c r="H132" s="29"/>
      <c r="I132" s="30"/>
      <c r="J132" s="30"/>
      <c r="K132" s="30"/>
      <c r="L132" s="30"/>
      <c r="M132" s="30"/>
      <c r="N132" s="30"/>
      <c r="O132" s="166"/>
    </row>
    <row r="133" spans="1:15" ht="33">
      <c r="A133" s="180"/>
      <c r="B133" s="180" t="s">
        <v>425</v>
      </c>
      <c r="C133" s="180" t="s">
        <v>426</v>
      </c>
      <c r="D133" s="180" t="s">
        <v>427</v>
      </c>
      <c r="E133" s="180" t="s">
        <v>428</v>
      </c>
      <c r="F133" s="180" t="s">
        <v>429</v>
      </c>
      <c r="G133" s="180" t="s">
        <v>430</v>
      </c>
      <c r="H133" s="29"/>
      <c r="I133" s="30"/>
      <c r="J133" s="30"/>
      <c r="K133" s="30"/>
      <c r="L133" s="30"/>
      <c r="M133" s="30"/>
      <c r="N133" s="30"/>
      <c r="O133" s="166"/>
    </row>
    <row r="134" spans="1:15" ht="16.5">
      <c r="A134" s="6" t="s">
        <v>431</v>
      </c>
      <c r="B134" s="64">
        <v>0.2</v>
      </c>
      <c r="C134" s="6">
        <v>92</v>
      </c>
      <c r="D134" s="6"/>
      <c r="E134" s="6">
        <f>COUNT(C134:D134)</f>
        <v>1</v>
      </c>
      <c r="F134" s="6">
        <f>(C134+D134)/E134</f>
        <v>92</v>
      </c>
      <c r="G134" s="6">
        <f>F134*B134</f>
        <v>18.400000000000002</v>
      </c>
      <c r="H134" s="29"/>
      <c r="I134" s="30"/>
      <c r="J134" s="30"/>
      <c r="K134" s="30"/>
      <c r="L134" s="30"/>
      <c r="M134" s="30"/>
      <c r="N134" s="30"/>
      <c r="O134" s="166"/>
    </row>
    <row r="135" spans="1:15" ht="16.5">
      <c r="A135" s="6" t="s">
        <v>432</v>
      </c>
      <c r="B135" s="64">
        <v>0.3</v>
      </c>
      <c r="C135" s="6">
        <v>90</v>
      </c>
      <c r="D135" s="6">
        <v>90</v>
      </c>
      <c r="E135" s="6">
        <f>COUNT(C135:D135)</f>
        <v>2</v>
      </c>
      <c r="F135" s="6">
        <f>(C135+D135)/E135</f>
        <v>90</v>
      </c>
      <c r="G135" s="6">
        <f>F135*B135</f>
        <v>27</v>
      </c>
      <c r="H135" s="29"/>
      <c r="I135" s="30"/>
      <c r="J135" s="30"/>
      <c r="K135" s="30"/>
      <c r="L135" s="30"/>
      <c r="M135" s="30"/>
      <c r="N135" s="30"/>
      <c r="O135" s="166"/>
    </row>
    <row r="136" spans="1:15" ht="16.5">
      <c r="A136" s="6" t="s">
        <v>433</v>
      </c>
      <c r="B136" s="64">
        <v>0.2</v>
      </c>
      <c r="C136" s="6">
        <v>95</v>
      </c>
      <c r="D136" s="6">
        <v>95</v>
      </c>
      <c r="E136" s="6">
        <f>COUNT(C136:D136)</f>
        <v>2</v>
      </c>
      <c r="F136" s="6">
        <f>(C136+D136)/E136</f>
        <v>95</v>
      </c>
      <c r="G136" s="6">
        <f>F136*B136</f>
        <v>19</v>
      </c>
      <c r="H136" s="29"/>
      <c r="I136" s="30"/>
      <c r="J136" s="30"/>
      <c r="K136" s="30"/>
      <c r="L136" s="30"/>
      <c r="M136" s="30"/>
      <c r="N136" s="30"/>
      <c r="O136" s="166"/>
    </row>
    <row r="137" spans="1:15" ht="16.5">
      <c r="A137" s="6" t="s">
        <v>423</v>
      </c>
      <c r="B137" s="64">
        <v>0.1</v>
      </c>
      <c r="C137" s="6">
        <v>91</v>
      </c>
      <c r="D137" s="6">
        <v>90</v>
      </c>
      <c r="E137" s="6">
        <f>COUNT(C137:D137)</f>
        <v>2</v>
      </c>
      <c r="F137" s="6">
        <f>(C137+D137)/E137</f>
        <v>90.5</v>
      </c>
      <c r="G137" s="6">
        <f>F137*B137</f>
        <v>9.05</v>
      </c>
      <c r="H137" s="29"/>
      <c r="I137" s="30"/>
      <c r="J137" s="30"/>
      <c r="K137" s="30"/>
      <c r="L137" s="30"/>
      <c r="M137" s="30"/>
      <c r="N137" s="30"/>
      <c r="O137" s="166"/>
    </row>
    <row r="138" spans="1:15" ht="16.5">
      <c r="A138" s="6" t="s">
        <v>424</v>
      </c>
      <c r="B138" s="64">
        <v>0.15</v>
      </c>
      <c r="C138" s="6">
        <v>87</v>
      </c>
      <c r="D138" s="6"/>
      <c r="E138" s="6">
        <f>COUNT(C138:D138)</f>
        <v>1</v>
      </c>
      <c r="F138" s="6">
        <f>(C138+D138)/E138</f>
        <v>87</v>
      </c>
      <c r="G138" s="6">
        <f>F138*B138</f>
        <v>13.049999999999999</v>
      </c>
      <c r="H138" s="29"/>
      <c r="I138" s="30"/>
      <c r="J138" s="30"/>
      <c r="K138" s="30"/>
      <c r="L138" s="30"/>
      <c r="M138" s="30"/>
      <c r="N138" s="30"/>
      <c r="O138" s="166"/>
    </row>
    <row r="139" spans="1:15" ht="16.5">
      <c r="A139" s="6" t="s">
        <v>440</v>
      </c>
      <c r="B139" s="6"/>
      <c r="C139" s="6"/>
      <c r="D139" s="6"/>
      <c r="E139" s="6"/>
      <c r="F139" s="6"/>
      <c r="G139" s="6">
        <f>SUM(G134:G138)</f>
        <v>86.5</v>
      </c>
      <c r="H139" s="29"/>
      <c r="I139" s="30"/>
      <c r="J139" s="30"/>
      <c r="K139" s="30"/>
      <c r="L139" s="30"/>
      <c r="M139" s="30"/>
      <c r="N139" s="30"/>
      <c r="O139" s="166"/>
    </row>
    <row r="140" spans="1:15" ht="16.5">
      <c r="A140" s="6" t="s">
        <v>441</v>
      </c>
      <c r="B140" s="6"/>
      <c r="C140" s="6"/>
      <c r="D140" s="6"/>
      <c r="E140" s="6"/>
      <c r="F140" s="6"/>
      <c r="G140" s="6">
        <v>3.5</v>
      </c>
      <c r="H140" s="29"/>
      <c r="I140" s="30"/>
      <c r="J140" s="30"/>
      <c r="K140" s="30"/>
      <c r="L140" s="30"/>
      <c r="M140" s="30"/>
      <c r="N140" s="30"/>
      <c r="O140" s="166"/>
    </row>
    <row r="141" spans="1:15" ht="16.5">
      <c r="A141" s="6" t="s">
        <v>442</v>
      </c>
      <c r="B141" s="6"/>
      <c r="C141" s="6"/>
      <c r="D141" s="6"/>
      <c r="E141" s="6"/>
      <c r="F141" s="6"/>
      <c r="G141" s="6">
        <f>SUM(G139:G140)</f>
        <v>90</v>
      </c>
      <c r="H141" s="29"/>
      <c r="I141" s="30"/>
      <c r="J141" s="30"/>
      <c r="K141" s="30"/>
      <c r="L141" s="30"/>
      <c r="M141" s="30"/>
      <c r="N141" s="30"/>
      <c r="O141" s="166"/>
    </row>
    <row r="142" spans="1:15" ht="16.5">
      <c r="A142" s="15">
        <v>15</v>
      </c>
      <c r="B142" s="178" t="s">
        <v>418</v>
      </c>
      <c r="C142" s="179"/>
      <c r="D142" s="179"/>
      <c r="E142" s="179"/>
      <c r="F142" s="179"/>
      <c r="G142" s="219"/>
      <c r="H142" s="29"/>
      <c r="I142" s="30"/>
      <c r="J142" s="30"/>
      <c r="K142" s="30"/>
      <c r="L142" s="30"/>
      <c r="M142" s="30"/>
      <c r="N142" s="30"/>
      <c r="O142" s="166"/>
    </row>
    <row r="143" spans="1:15" ht="33">
      <c r="A143" s="183"/>
      <c r="B143" s="183" t="s">
        <v>425</v>
      </c>
      <c r="C143" s="183" t="s">
        <v>426</v>
      </c>
      <c r="D143" s="183" t="s">
        <v>427</v>
      </c>
      <c r="E143" s="183" t="s">
        <v>428</v>
      </c>
      <c r="F143" s="183" t="s">
        <v>429</v>
      </c>
      <c r="G143" s="183" t="s">
        <v>430</v>
      </c>
      <c r="H143" s="29"/>
      <c r="I143" s="30"/>
      <c r="J143" s="30"/>
      <c r="K143" s="30"/>
      <c r="L143" s="30"/>
      <c r="M143" s="30"/>
      <c r="N143" s="30"/>
      <c r="O143" s="166"/>
    </row>
    <row r="144" spans="1:15" ht="16.5">
      <c r="A144" s="6" t="s">
        <v>431</v>
      </c>
      <c r="B144" s="64">
        <v>0.2</v>
      </c>
      <c r="C144" s="6">
        <v>86</v>
      </c>
      <c r="D144" s="6">
        <v>89</v>
      </c>
      <c r="E144" s="6">
        <f>COUNT(C144:D144)</f>
        <v>2</v>
      </c>
      <c r="F144" s="6">
        <f>(C144+D144)/E144</f>
        <v>87.5</v>
      </c>
      <c r="G144" s="6">
        <f>F144*B144</f>
        <v>17.5</v>
      </c>
      <c r="H144" s="29"/>
      <c r="I144" s="30"/>
      <c r="J144" s="30"/>
      <c r="K144" s="30"/>
      <c r="L144" s="30"/>
      <c r="M144" s="30"/>
      <c r="N144" s="30"/>
      <c r="O144" s="166"/>
    </row>
    <row r="145" spans="1:15" ht="16.5">
      <c r="A145" s="6" t="s">
        <v>432</v>
      </c>
      <c r="B145" s="64">
        <v>0.3</v>
      </c>
      <c r="C145" s="6">
        <v>85</v>
      </c>
      <c r="D145" s="6">
        <v>85</v>
      </c>
      <c r="E145" s="6">
        <f>COUNT(C145:D145)</f>
        <v>2</v>
      </c>
      <c r="F145" s="6">
        <f>(C145+D145)/E145</f>
        <v>85</v>
      </c>
      <c r="G145" s="6">
        <f>F145*B145</f>
        <v>25.5</v>
      </c>
      <c r="H145" s="29"/>
      <c r="I145" s="30"/>
      <c r="J145" s="30"/>
      <c r="K145" s="30"/>
      <c r="L145" s="30"/>
      <c r="M145" s="30"/>
      <c r="N145" s="30"/>
      <c r="O145" s="166"/>
    </row>
    <row r="146" spans="1:15" ht="16.5">
      <c r="A146" s="6" t="s">
        <v>433</v>
      </c>
      <c r="B146" s="64">
        <v>0.2</v>
      </c>
      <c r="C146" s="6">
        <v>90</v>
      </c>
      <c r="D146" s="6">
        <v>92</v>
      </c>
      <c r="E146" s="6">
        <f>COUNT(C146:D146)</f>
        <v>2</v>
      </c>
      <c r="F146" s="6">
        <f>(C146+D146)/E146</f>
        <v>91</v>
      </c>
      <c r="G146" s="6">
        <f>F146*B146</f>
        <v>18.2</v>
      </c>
      <c r="H146" s="29"/>
      <c r="I146" s="30"/>
      <c r="J146" s="30"/>
      <c r="K146" s="30"/>
      <c r="L146" s="30"/>
      <c r="M146" s="30"/>
      <c r="N146" s="30"/>
      <c r="O146" s="166"/>
    </row>
    <row r="147" spans="1:15" ht="16.5">
      <c r="A147" s="6" t="s">
        <v>423</v>
      </c>
      <c r="B147" s="64">
        <v>0.1</v>
      </c>
      <c r="C147" s="6">
        <v>89.5</v>
      </c>
      <c r="D147" s="6">
        <v>91</v>
      </c>
      <c r="E147" s="6">
        <f>COUNT(C147:D147)</f>
        <v>2</v>
      </c>
      <c r="F147" s="6">
        <f>(C147+D147)/E147</f>
        <v>90.25</v>
      </c>
      <c r="G147" s="6">
        <f>F147*B147</f>
        <v>9.025</v>
      </c>
      <c r="H147" s="29"/>
      <c r="I147" s="30"/>
      <c r="J147" s="30"/>
      <c r="K147" s="30"/>
      <c r="L147" s="30"/>
      <c r="M147" s="30"/>
      <c r="N147" s="30"/>
      <c r="O147" s="166"/>
    </row>
    <row r="148" spans="1:15" ht="16.5">
      <c r="A148" s="6" t="s">
        <v>424</v>
      </c>
      <c r="B148" s="64">
        <v>0.15</v>
      </c>
      <c r="C148" s="6">
        <v>90</v>
      </c>
      <c r="D148" s="6">
        <v>91</v>
      </c>
      <c r="E148" s="6">
        <f>COUNT(C148:D148)</f>
        <v>2</v>
      </c>
      <c r="F148" s="6">
        <f>(C148+D148)/E148</f>
        <v>90.5</v>
      </c>
      <c r="G148" s="6">
        <f>F148*B148</f>
        <v>13.575</v>
      </c>
      <c r="H148" s="29"/>
      <c r="I148" s="30"/>
      <c r="J148" s="30"/>
      <c r="K148" s="30"/>
      <c r="L148" s="30"/>
      <c r="M148" s="30"/>
      <c r="N148" s="30"/>
      <c r="O148" s="166"/>
    </row>
    <row r="149" spans="1:15" ht="16.5">
      <c r="A149" s="6" t="s">
        <v>440</v>
      </c>
      <c r="B149" s="6"/>
      <c r="C149" s="6"/>
      <c r="D149" s="6"/>
      <c r="E149" s="6"/>
      <c r="F149" s="6"/>
      <c r="G149" s="6">
        <f>SUM(G144:G148)</f>
        <v>83.80000000000001</v>
      </c>
      <c r="H149" s="29"/>
      <c r="I149" s="30"/>
      <c r="J149" s="30"/>
      <c r="K149" s="30"/>
      <c r="L149" s="30"/>
      <c r="M149" s="30"/>
      <c r="N149" s="30"/>
      <c r="O149" s="166"/>
    </row>
    <row r="150" spans="1:15" ht="16.5">
      <c r="A150" s="6" t="s">
        <v>441</v>
      </c>
      <c r="B150" s="6"/>
      <c r="C150" s="6"/>
      <c r="D150" s="6"/>
      <c r="E150" s="6"/>
      <c r="F150" s="6"/>
      <c r="G150" s="6">
        <v>2.7</v>
      </c>
      <c r="H150" s="29"/>
      <c r="I150" s="30"/>
      <c r="J150" s="30"/>
      <c r="K150" s="30"/>
      <c r="L150" s="30"/>
      <c r="M150" s="30"/>
      <c r="N150" s="30"/>
      <c r="O150" s="166"/>
    </row>
    <row r="151" spans="1:15" ht="16.5">
      <c r="A151" s="6" t="s">
        <v>442</v>
      </c>
      <c r="B151" s="6"/>
      <c r="C151" s="6"/>
      <c r="D151" s="6"/>
      <c r="E151" s="6"/>
      <c r="F151" s="6"/>
      <c r="G151" s="6">
        <f>SUM(G149:G150)</f>
        <v>86.50000000000001</v>
      </c>
      <c r="H151" s="29"/>
      <c r="I151" s="30"/>
      <c r="J151" s="30"/>
      <c r="K151" s="30"/>
      <c r="L151" s="30"/>
      <c r="M151" s="30"/>
      <c r="N151" s="30"/>
      <c r="O151" s="166"/>
    </row>
    <row r="152" spans="1:15" ht="16.5">
      <c r="A152" s="15">
        <v>16</v>
      </c>
      <c r="B152" s="178" t="s">
        <v>419</v>
      </c>
      <c r="C152" s="179"/>
      <c r="D152" s="179"/>
      <c r="E152" s="179"/>
      <c r="F152" s="179"/>
      <c r="G152" s="219"/>
      <c r="H152" s="29"/>
      <c r="I152" s="30"/>
      <c r="J152" s="30"/>
      <c r="K152" s="30"/>
      <c r="L152" s="30"/>
      <c r="M152" s="30"/>
      <c r="N152" s="30"/>
      <c r="O152" s="166"/>
    </row>
    <row r="153" spans="1:15" ht="33">
      <c r="A153" s="183"/>
      <c r="B153" s="183" t="s">
        <v>425</v>
      </c>
      <c r="C153" s="183" t="s">
        <v>426</v>
      </c>
      <c r="D153" s="183" t="s">
        <v>427</v>
      </c>
      <c r="E153" s="183" t="s">
        <v>428</v>
      </c>
      <c r="F153" s="183" t="s">
        <v>429</v>
      </c>
      <c r="G153" s="183" t="s">
        <v>430</v>
      </c>
      <c r="H153" s="29"/>
      <c r="I153" s="30"/>
      <c r="J153" s="30"/>
      <c r="K153" s="30"/>
      <c r="L153" s="30"/>
      <c r="M153" s="30"/>
      <c r="N153" s="30"/>
      <c r="O153" s="166"/>
    </row>
    <row r="154" spans="1:15" ht="16.5">
      <c r="A154" s="6" t="s">
        <v>431</v>
      </c>
      <c r="B154" s="64">
        <v>0.2</v>
      </c>
      <c r="C154" s="6">
        <v>85</v>
      </c>
      <c r="D154" s="6"/>
      <c r="E154" s="6">
        <f>COUNT(C154:D154)</f>
        <v>1</v>
      </c>
      <c r="F154" s="6">
        <f>(C154+D154)/E154</f>
        <v>85</v>
      </c>
      <c r="G154" s="6">
        <f>F154*B154</f>
        <v>17</v>
      </c>
      <c r="H154" s="29"/>
      <c r="I154" s="30"/>
      <c r="J154" s="30"/>
      <c r="K154" s="30"/>
      <c r="L154" s="30"/>
      <c r="M154" s="30"/>
      <c r="N154" s="30"/>
      <c r="O154" s="166"/>
    </row>
    <row r="155" spans="1:15" ht="16.5">
      <c r="A155" s="6" t="s">
        <v>432</v>
      </c>
      <c r="B155" s="64">
        <v>0.3</v>
      </c>
      <c r="C155" s="6">
        <v>86</v>
      </c>
      <c r="D155" s="6">
        <v>85</v>
      </c>
      <c r="E155" s="6">
        <f>COUNT(C155:D155)</f>
        <v>2</v>
      </c>
      <c r="F155" s="6">
        <f>(C155+D155)/E155</f>
        <v>85.5</v>
      </c>
      <c r="G155" s="6">
        <f>F155*B155</f>
        <v>25.65</v>
      </c>
      <c r="H155" s="29"/>
      <c r="I155" s="30"/>
      <c r="J155" s="30"/>
      <c r="K155" s="30"/>
      <c r="L155" s="30"/>
      <c r="M155" s="30"/>
      <c r="N155" s="30"/>
      <c r="O155" s="166"/>
    </row>
    <row r="156" spans="1:15" ht="16.5">
      <c r="A156" s="6" t="s">
        <v>433</v>
      </c>
      <c r="B156" s="64">
        <v>0.2</v>
      </c>
      <c r="C156" s="6">
        <v>88</v>
      </c>
      <c r="D156" s="6">
        <v>87</v>
      </c>
      <c r="E156" s="6">
        <f>COUNT(C156:D156)</f>
        <v>2</v>
      </c>
      <c r="F156" s="6">
        <f>(C156+D156)/E156</f>
        <v>87.5</v>
      </c>
      <c r="G156" s="6">
        <f>F156*B156</f>
        <v>17.5</v>
      </c>
      <c r="H156" s="29"/>
      <c r="I156" s="30"/>
      <c r="J156" s="30"/>
      <c r="K156" s="30"/>
      <c r="L156" s="30"/>
      <c r="M156" s="30"/>
      <c r="N156" s="30"/>
      <c r="O156" s="166"/>
    </row>
    <row r="157" spans="1:15" ht="16.5">
      <c r="A157" s="6" t="s">
        <v>423</v>
      </c>
      <c r="B157" s="64">
        <v>0.1</v>
      </c>
      <c r="C157" s="6">
        <v>88.5</v>
      </c>
      <c r="D157" s="6">
        <v>89</v>
      </c>
      <c r="E157" s="6">
        <f>COUNT(C157:D157)</f>
        <v>2</v>
      </c>
      <c r="F157" s="6">
        <f>(C157+D157)/E157</f>
        <v>88.75</v>
      </c>
      <c r="G157" s="6">
        <f>F157*B157</f>
        <v>8.875</v>
      </c>
      <c r="H157" s="29"/>
      <c r="I157" s="30"/>
      <c r="J157" s="30"/>
      <c r="K157" s="30"/>
      <c r="L157" s="30"/>
      <c r="M157" s="30"/>
      <c r="N157" s="30"/>
      <c r="O157" s="166"/>
    </row>
    <row r="158" spans="1:15" ht="16.5">
      <c r="A158" s="6" t="s">
        <v>424</v>
      </c>
      <c r="B158" s="64">
        <v>0.15</v>
      </c>
      <c r="C158" s="6">
        <v>85</v>
      </c>
      <c r="D158" s="6">
        <v>83</v>
      </c>
      <c r="E158" s="6">
        <f>COUNT(C158:D158)</f>
        <v>2</v>
      </c>
      <c r="F158" s="6">
        <f>(C158+D158)/E158</f>
        <v>84</v>
      </c>
      <c r="G158" s="6">
        <f>F158*B158</f>
        <v>12.6</v>
      </c>
      <c r="H158" s="29"/>
      <c r="I158" s="30"/>
      <c r="J158" s="30"/>
      <c r="K158" s="30"/>
      <c r="L158" s="30"/>
      <c r="M158" s="30"/>
      <c r="N158" s="30"/>
      <c r="O158" s="166"/>
    </row>
    <row r="159" spans="1:15" ht="16.5">
      <c r="A159" s="6" t="s">
        <v>440</v>
      </c>
      <c r="B159" s="6"/>
      <c r="C159" s="6"/>
      <c r="D159" s="6"/>
      <c r="E159" s="6"/>
      <c r="F159" s="6"/>
      <c r="G159" s="6">
        <f>SUM(G154:G158)</f>
        <v>81.625</v>
      </c>
      <c r="H159" s="29"/>
      <c r="I159" s="30"/>
      <c r="J159" s="30"/>
      <c r="K159" s="30"/>
      <c r="L159" s="30"/>
      <c r="M159" s="30"/>
      <c r="N159" s="30"/>
      <c r="O159" s="166"/>
    </row>
    <row r="160" spans="1:15" ht="16.5">
      <c r="A160" s="6" t="s">
        <v>441</v>
      </c>
      <c r="B160" s="6"/>
      <c r="C160" s="6"/>
      <c r="D160" s="6"/>
      <c r="E160" s="6"/>
      <c r="F160" s="6"/>
      <c r="G160" s="6">
        <v>2.8</v>
      </c>
      <c r="H160" s="29"/>
      <c r="I160" s="30"/>
      <c r="J160" s="30"/>
      <c r="K160" s="30"/>
      <c r="L160" s="30"/>
      <c r="M160" s="30"/>
      <c r="N160" s="30"/>
      <c r="O160" s="166"/>
    </row>
    <row r="161" spans="1:15" ht="16.5">
      <c r="A161" s="6" t="s">
        <v>442</v>
      </c>
      <c r="B161" s="6"/>
      <c r="C161" s="6"/>
      <c r="D161" s="6"/>
      <c r="E161" s="6"/>
      <c r="F161" s="6"/>
      <c r="G161" s="6">
        <f>SUM(G159:G160)</f>
        <v>84.425</v>
      </c>
      <c r="H161" s="29"/>
      <c r="I161" s="30"/>
      <c r="J161" s="30"/>
      <c r="K161" s="30"/>
      <c r="L161" s="30"/>
      <c r="M161" s="30"/>
      <c r="N161" s="30"/>
      <c r="O161" s="166"/>
    </row>
    <row r="162" spans="1:15" ht="16.5">
      <c r="A162" s="15">
        <v>17</v>
      </c>
      <c r="B162" s="178" t="s">
        <v>420</v>
      </c>
      <c r="C162" s="179"/>
      <c r="D162" s="179"/>
      <c r="E162" s="179"/>
      <c r="F162" s="179"/>
      <c r="G162" s="219"/>
      <c r="H162" s="29"/>
      <c r="I162" s="30"/>
      <c r="J162" s="30"/>
      <c r="K162" s="30"/>
      <c r="L162" s="30"/>
      <c r="M162" s="30"/>
      <c r="N162" s="30"/>
      <c r="O162" s="166"/>
    </row>
    <row r="163" spans="1:15" ht="33">
      <c r="A163" s="183"/>
      <c r="B163" s="183" t="s">
        <v>425</v>
      </c>
      <c r="C163" s="183" t="s">
        <v>426</v>
      </c>
      <c r="D163" s="183" t="s">
        <v>427</v>
      </c>
      <c r="E163" s="183" t="s">
        <v>428</v>
      </c>
      <c r="F163" s="183" t="s">
        <v>429</v>
      </c>
      <c r="G163" s="183" t="s">
        <v>430</v>
      </c>
      <c r="H163" s="29"/>
      <c r="I163" s="30"/>
      <c r="J163" s="30"/>
      <c r="K163" s="30"/>
      <c r="L163" s="30"/>
      <c r="M163" s="30"/>
      <c r="N163" s="30"/>
      <c r="O163" s="166"/>
    </row>
    <row r="164" spans="1:15" ht="16.5">
      <c r="A164" s="6" t="s">
        <v>431</v>
      </c>
      <c r="B164" s="64">
        <v>0.2</v>
      </c>
      <c r="C164" s="6">
        <v>85</v>
      </c>
      <c r="D164" s="6">
        <v>86</v>
      </c>
      <c r="E164" s="6">
        <f>COUNT(C164:D164)</f>
        <v>2</v>
      </c>
      <c r="F164" s="6">
        <f>(C164+D164)/E164</f>
        <v>85.5</v>
      </c>
      <c r="G164" s="6">
        <f>F164*B164</f>
        <v>17.1</v>
      </c>
      <c r="H164" s="29"/>
      <c r="I164" s="30"/>
      <c r="J164" s="30"/>
      <c r="K164" s="30"/>
      <c r="L164" s="30"/>
      <c r="M164" s="30"/>
      <c r="N164" s="30"/>
      <c r="O164" s="166"/>
    </row>
    <row r="165" spans="1:15" ht="16.5">
      <c r="A165" s="6" t="s">
        <v>432</v>
      </c>
      <c r="B165" s="64">
        <v>0.3</v>
      </c>
      <c r="C165" s="6">
        <v>85</v>
      </c>
      <c r="D165" s="6">
        <v>85</v>
      </c>
      <c r="E165" s="6">
        <f>COUNT(C165:D165)</f>
        <v>2</v>
      </c>
      <c r="F165" s="6">
        <f>(C165+D165)/E165</f>
        <v>85</v>
      </c>
      <c r="G165" s="6">
        <f>F165*B165</f>
        <v>25.5</v>
      </c>
      <c r="H165" s="29"/>
      <c r="I165" s="30"/>
      <c r="J165" s="30"/>
      <c r="K165" s="30"/>
      <c r="L165" s="30"/>
      <c r="M165" s="30"/>
      <c r="N165" s="30"/>
      <c r="O165" s="166"/>
    </row>
    <row r="166" spans="1:15" ht="16.5">
      <c r="A166" s="6" t="s">
        <v>433</v>
      </c>
      <c r="B166" s="64">
        <v>0.2</v>
      </c>
      <c r="C166" s="6">
        <v>90</v>
      </c>
      <c r="D166" s="6">
        <v>89</v>
      </c>
      <c r="E166" s="6">
        <f>COUNT(C166:D166)</f>
        <v>2</v>
      </c>
      <c r="F166" s="6">
        <f>(C166+D166)/E166</f>
        <v>89.5</v>
      </c>
      <c r="G166" s="6">
        <f>F166*B166</f>
        <v>17.900000000000002</v>
      </c>
      <c r="H166" s="29"/>
      <c r="I166" s="30"/>
      <c r="J166" s="30"/>
      <c r="K166" s="30"/>
      <c r="L166" s="30"/>
      <c r="M166" s="30"/>
      <c r="N166" s="30"/>
      <c r="O166" s="166"/>
    </row>
    <row r="167" spans="1:15" ht="16.5">
      <c r="A167" s="6" t="s">
        <v>423</v>
      </c>
      <c r="B167" s="64">
        <v>0.1</v>
      </c>
      <c r="C167" s="6">
        <v>88</v>
      </c>
      <c r="D167" s="6">
        <v>88</v>
      </c>
      <c r="E167" s="6">
        <f>COUNT(C167:D167)</f>
        <v>2</v>
      </c>
      <c r="F167" s="6">
        <f>(C167+D167)/E167</f>
        <v>88</v>
      </c>
      <c r="G167" s="6">
        <f>F167*B167</f>
        <v>8.8</v>
      </c>
      <c r="H167" s="29"/>
      <c r="I167" s="30"/>
      <c r="J167" s="30"/>
      <c r="K167" s="30"/>
      <c r="L167" s="30"/>
      <c r="M167" s="30"/>
      <c r="N167" s="30"/>
      <c r="O167" s="166"/>
    </row>
    <row r="168" spans="1:15" ht="16.5">
      <c r="A168" s="6" t="s">
        <v>424</v>
      </c>
      <c r="B168" s="64">
        <v>0.15</v>
      </c>
      <c r="C168" s="6">
        <v>90</v>
      </c>
      <c r="D168" s="6">
        <v>90</v>
      </c>
      <c r="E168" s="6">
        <f>COUNT(C168:D168)</f>
        <v>2</v>
      </c>
      <c r="F168" s="6">
        <f>(C168+D168)/E168</f>
        <v>90</v>
      </c>
      <c r="G168" s="6">
        <f>F168*B168</f>
        <v>13.5</v>
      </c>
      <c r="H168" s="29"/>
      <c r="I168" s="30"/>
      <c r="J168" s="30"/>
      <c r="K168" s="30"/>
      <c r="L168" s="30"/>
      <c r="M168" s="30"/>
      <c r="N168" s="30"/>
      <c r="O168" s="166"/>
    </row>
    <row r="169" spans="1:15" ht="16.5">
      <c r="A169" s="6" t="s">
        <v>440</v>
      </c>
      <c r="B169" s="6"/>
      <c r="C169" s="6"/>
      <c r="D169" s="6"/>
      <c r="E169" s="6"/>
      <c r="F169" s="6"/>
      <c r="G169" s="6">
        <f>SUM(G164:G168)</f>
        <v>82.8</v>
      </c>
      <c r="H169" s="29"/>
      <c r="I169" s="30"/>
      <c r="J169" s="30"/>
      <c r="K169" s="30"/>
      <c r="L169" s="30"/>
      <c r="M169" s="30"/>
      <c r="N169" s="30"/>
      <c r="O169" s="166"/>
    </row>
    <row r="170" spans="1:15" ht="16.5">
      <c r="A170" s="6" t="s">
        <v>441</v>
      </c>
      <c r="B170" s="6"/>
      <c r="C170" s="6"/>
      <c r="D170" s="6"/>
      <c r="E170" s="6"/>
      <c r="F170" s="6"/>
      <c r="G170" s="6">
        <v>4.5</v>
      </c>
      <c r="H170" s="29"/>
      <c r="I170" s="30"/>
      <c r="J170" s="30"/>
      <c r="K170" s="30"/>
      <c r="L170" s="30"/>
      <c r="M170" s="30"/>
      <c r="N170" s="30"/>
      <c r="O170" s="166"/>
    </row>
    <row r="171" spans="1:15" ht="16.5">
      <c r="A171" s="6" t="s">
        <v>442</v>
      </c>
      <c r="B171" s="6"/>
      <c r="C171" s="6"/>
      <c r="D171" s="6"/>
      <c r="E171" s="6"/>
      <c r="F171" s="6"/>
      <c r="G171" s="6">
        <f>SUM(G169:G170)</f>
        <v>87.3</v>
      </c>
      <c r="H171" s="29"/>
      <c r="I171" s="30"/>
      <c r="J171" s="30"/>
      <c r="K171" s="30"/>
      <c r="L171" s="30"/>
      <c r="M171" s="30"/>
      <c r="N171" s="30"/>
      <c r="O171" s="166"/>
    </row>
    <row r="172" spans="1:15" s="8" customFormat="1" ht="16.5">
      <c r="A172" s="177"/>
      <c r="B172" s="177"/>
      <c r="C172" s="177"/>
      <c r="D172" s="177"/>
      <c r="E172" s="177"/>
      <c r="F172" s="177"/>
      <c r="G172" s="177"/>
      <c r="H172" s="30"/>
      <c r="I172" s="30"/>
      <c r="J172" s="30"/>
      <c r="K172" s="30"/>
      <c r="L172" s="30"/>
      <c r="M172" s="30"/>
      <c r="N172" s="30"/>
      <c r="O172" s="166"/>
    </row>
    <row r="173" spans="1:15" ht="16.5">
      <c r="A173" s="165"/>
      <c r="B173" s="165"/>
      <c r="C173" s="165"/>
      <c r="D173" s="165"/>
      <c r="E173" s="165"/>
      <c r="F173" s="165"/>
      <c r="G173" s="165"/>
      <c r="H173" s="30"/>
      <c r="I173" s="30"/>
      <c r="J173" s="30"/>
      <c r="K173" s="30"/>
      <c r="L173" s="30"/>
      <c r="M173" s="30"/>
      <c r="N173" s="30"/>
      <c r="O173" s="166"/>
    </row>
    <row r="174" spans="1:15" ht="16.5">
      <c r="A174" s="165"/>
      <c r="B174" s="165"/>
      <c r="C174" s="165"/>
      <c r="D174" s="165"/>
      <c r="E174" s="165"/>
      <c r="F174" s="165"/>
      <c r="G174" s="165"/>
      <c r="H174" s="30"/>
      <c r="I174" s="30"/>
      <c r="J174" s="30"/>
      <c r="K174" s="30"/>
      <c r="L174" s="30"/>
      <c r="M174" s="30"/>
      <c r="N174" s="30"/>
      <c r="O174" s="166"/>
    </row>
    <row r="175" spans="1:15" ht="16.5">
      <c r="A175" s="165"/>
      <c r="B175" s="165"/>
      <c r="C175" s="165"/>
      <c r="D175" s="165"/>
      <c r="E175" s="165"/>
      <c r="F175" s="165"/>
      <c r="G175" s="165"/>
      <c r="H175" s="30"/>
      <c r="I175" s="30"/>
      <c r="J175" s="30"/>
      <c r="K175" s="30"/>
      <c r="L175" s="30"/>
      <c r="M175" s="30"/>
      <c r="N175" s="30"/>
      <c r="O175" s="166"/>
    </row>
    <row r="176" spans="1:15" ht="16.5">
      <c r="A176" s="165"/>
      <c r="B176" s="165"/>
      <c r="C176" s="165"/>
      <c r="D176" s="165"/>
      <c r="E176" s="165"/>
      <c r="F176" s="165"/>
      <c r="G176" s="165"/>
      <c r="H176" s="30"/>
      <c r="I176" s="30"/>
      <c r="J176" s="30"/>
      <c r="K176" s="30"/>
      <c r="L176" s="30"/>
      <c r="M176" s="30"/>
      <c r="N176" s="30"/>
      <c r="O176" s="166"/>
    </row>
    <row r="177" spans="1:15" ht="16.5">
      <c r="A177" s="165"/>
      <c r="B177" s="165"/>
      <c r="C177" s="165"/>
      <c r="D177" s="165"/>
      <c r="E177" s="165"/>
      <c r="F177" s="165"/>
      <c r="G177" s="165"/>
      <c r="H177" s="30"/>
      <c r="I177" s="30"/>
      <c r="J177" s="30"/>
      <c r="K177" s="30"/>
      <c r="L177" s="30"/>
      <c r="M177" s="30"/>
      <c r="N177" s="30"/>
      <c r="O177" s="166"/>
    </row>
    <row r="178" spans="1:15" ht="16.5">
      <c r="A178" s="165"/>
      <c r="B178" s="165"/>
      <c r="C178" s="165"/>
      <c r="D178" s="165"/>
      <c r="E178" s="165"/>
      <c r="F178" s="165"/>
      <c r="G178" s="165"/>
      <c r="H178" s="30"/>
      <c r="I178" s="30"/>
      <c r="J178" s="30"/>
      <c r="K178" s="30"/>
      <c r="L178" s="30"/>
      <c r="M178" s="30"/>
      <c r="N178" s="30"/>
      <c r="O178" s="166"/>
    </row>
    <row r="179" spans="1:15" ht="16.5">
      <c r="A179" s="165"/>
      <c r="B179" s="165"/>
      <c r="C179" s="165"/>
      <c r="D179" s="165"/>
      <c r="E179" s="165"/>
      <c r="F179" s="165"/>
      <c r="G179" s="165"/>
      <c r="H179" s="30"/>
      <c r="I179" s="30"/>
      <c r="J179" s="30"/>
      <c r="K179" s="30"/>
      <c r="L179" s="30"/>
      <c r="M179" s="30"/>
      <c r="N179" s="30"/>
      <c r="O179" s="166"/>
    </row>
    <row r="180" spans="1:15" ht="16.5">
      <c r="A180" s="165"/>
      <c r="B180" s="165"/>
      <c r="C180" s="165"/>
      <c r="D180" s="165"/>
      <c r="E180" s="165"/>
      <c r="F180" s="165"/>
      <c r="G180" s="165"/>
      <c r="H180" s="30"/>
      <c r="I180" s="30"/>
      <c r="J180" s="30"/>
      <c r="K180" s="30"/>
      <c r="L180" s="30"/>
      <c r="M180" s="30"/>
      <c r="N180" s="30"/>
      <c r="O180" s="166"/>
    </row>
    <row r="181" spans="1:15" ht="16.5">
      <c r="A181" s="165"/>
      <c r="B181" s="165"/>
      <c r="C181" s="165"/>
      <c r="D181" s="165"/>
      <c r="E181" s="165"/>
      <c r="F181" s="165"/>
      <c r="G181" s="165"/>
      <c r="H181" s="30"/>
      <c r="I181" s="30"/>
      <c r="J181" s="30"/>
      <c r="K181" s="30"/>
      <c r="L181" s="30"/>
      <c r="M181" s="30"/>
      <c r="N181" s="30"/>
      <c r="O181" s="166"/>
    </row>
    <row r="182" spans="8:15" ht="16.5">
      <c r="H182" s="8"/>
      <c r="I182" s="8"/>
      <c r="J182" s="8"/>
      <c r="K182" s="8"/>
      <c r="L182" s="8"/>
      <c r="M182" s="8"/>
      <c r="N182" s="8"/>
      <c r="O182" s="8"/>
    </row>
    <row r="183" spans="8:15" ht="16.5">
      <c r="H183" s="8"/>
      <c r="I183" s="8"/>
      <c r="J183" s="8"/>
      <c r="K183" s="8"/>
      <c r="L183" s="8"/>
      <c r="M183" s="8"/>
      <c r="N183" s="8"/>
      <c r="O183" s="8"/>
    </row>
    <row r="184" spans="8:15" ht="16.5">
      <c r="H184" s="8"/>
      <c r="I184" s="8"/>
      <c r="J184" s="8"/>
      <c r="K184" s="8"/>
      <c r="L184" s="8"/>
      <c r="M184" s="8"/>
      <c r="N184" s="8"/>
      <c r="O184" s="8"/>
    </row>
    <row r="185" spans="8:15" ht="16.5">
      <c r="H185" s="8"/>
      <c r="I185" s="8"/>
      <c r="J185" s="8"/>
      <c r="K185" s="8"/>
      <c r="L185" s="8"/>
      <c r="M185" s="8"/>
      <c r="N185" s="8"/>
      <c r="O185" s="8"/>
    </row>
    <row r="186" spans="8:15" ht="16.5">
      <c r="H186" s="8"/>
      <c r="I186" s="8"/>
      <c r="J186" s="8"/>
      <c r="K186" s="8"/>
      <c r="L186" s="8"/>
      <c r="M186" s="8"/>
      <c r="N186" s="8"/>
      <c r="O186" s="8"/>
    </row>
    <row r="187" spans="8:15" ht="16.5">
      <c r="H187" s="8"/>
      <c r="I187" s="8"/>
      <c r="J187" s="8"/>
      <c r="K187" s="8"/>
      <c r="L187" s="8"/>
      <c r="M187" s="8"/>
      <c r="N187" s="8"/>
      <c r="O187" s="8"/>
    </row>
    <row r="188" spans="8:15" ht="16.5">
      <c r="H188" s="8"/>
      <c r="I188" s="8"/>
      <c r="J188" s="8"/>
      <c r="K188" s="8"/>
      <c r="L188" s="8"/>
      <c r="M188" s="8"/>
      <c r="N188" s="8"/>
      <c r="O188" s="8"/>
    </row>
    <row r="189" spans="8:15" ht="16.5">
      <c r="H189" s="8"/>
      <c r="I189" s="8"/>
      <c r="J189" s="8"/>
      <c r="K189" s="8"/>
      <c r="L189" s="8"/>
      <c r="M189" s="8"/>
      <c r="N189" s="8"/>
      <c r="O189" s="8"/>
    </row>
    <row r="190" spans="8:15" ht="16.5">
      <c r="H190" s="8"/>
      <c r="I190" s="8"/>
      <c r="J190" s="8"/>
      <c r="K190" s="8"/>
      <c r="L190" s="8"/>
      <c r="M190" s="8"/>
      <c r="N190" s="8"/>
      <c r="O190" s="8"/>
    </row>
    <row r="191" spans="8:15" ht="16.5">
      <c r="H191" s="8"/>
      <c r="I191" s="8"/>
      <c r="J191" s="8"/>
      <c r="K191" s="8"/>
      <c r="L191" s="8"/>
      <c r="M191" s="8"/>
      <c r="N191" s="8"/>
      <c r="O191" s="8"/>
    </row>
    <row r="192" spans="8:15" ht="16.5">
      <c r="H192" s="8"/>
      <c r="I192" s="8"/>
      <c r="J192" s="8"/>
      <c r="K192" s="8"/>
      <c r="L192" s="8"/>
      <c r="M192" s="8"/>
      <c r="N192" s="8"/>
      <c r="O192" s="8"/>
    </row>
    <row r="193" spans="8:15" ht="16.5">
      <c r="H193" s="8"/>
      <c r="I193" s="8"/>
      <c r="J193" s="8"/>
      <c r="K193" s="8"/>
      <c r="L193" s="8"/>
      <c r="M193" s="8"/>
      <c r="N193" s="8"/>
      <c r="O193" s="8"/>
    </row>
    <row r="194" spans="8:15" ht="16.5">
      <c r="H194" s="8"/>
      <c r="I194" s="8"/>
      <c r="J194" s="8"/>
      <c r="K194" s="8"/>
      <c r="L194" s="8"/>
      <c r="M194" s="8"/>
      <c r="N194" s="8"/>
      <c r="O194" s="8"/>
    </row>
    <row r="195" spans="8:15" ht="16.5">
      <c r="H195" s="8"/>
      <c r="I195" s="8"/>
      <c r="J195" s="8"/>
      <c r="K195" s="8"/>
      <c r="L195" s="8"/>
      <c r="M195" s="8"/>
      <c r="N195" s="8"/>
      <c r="O195" s="8"/>
    </row>
  </sheetData>
  <mergeCells count="19">
    <mergeCell ref="B22:G22"/>
    <mergeCell ref="B122:G122"/>
    <mergeCell ref="A1:O1"/>
    <mergeCell ref="B2:G2"/>
    <mergeCell ref="B102:G102"/>
    <mergeCell ref="B12:G12"/>
    <mergeCell ref="B112:G112"/>
    <mergeCell ref="B32:G32"/>
    <mergeCell ref="B132:G132"/>
    <mergeCell ref="B42:G42"/>
    <mergeCell ref="B142:G142"/>
    <mergeCell ref="B52:G52"/>
    <mergeCell ref="B152:G152"/>
    <mergeCell ref="B62:G62"/>
    <mergeCell ref="B162:G162"/>
    <mergeCell ref="B92:G92"/>
    <mergeCell ref="B72:G72"/>
    <mergeCell ref="B82:G82"/>
    <mergeCell ref="J82:O8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workbookViewId="0" topLeftCell="A1">
      <selection activeCell="F27" sqref="F27"/>
    </sheetView>
  </sheetViews>
  <sheetFormatPr defaultColWidth="9.00390625" defaultRowHeight="16.5"/>
  <cols>
    <col min="1" max="1" width="5.125" style="8" customWidth="1"/>
    <col min="2" max="2" width="13.25390625" style="8" customWidth="1"/>
    <col min="3" max="3" width="6.50390625" style="8" customWidth="1"/>
    <col min="4" max="4" width="6.875" style="8" customWidth="1"/>
    <col min="5" max="5" width="6.25390625" style="8" customWidth="1"/>
    <col min="6" max="7" width="6.875" style="8" customWidth="1"/>
    <col min="8" max="8" width="5.125" style="8" customWidth="1"/>
    <col min="9" max="9" width="5.25390625" style="8" customWidth="1"/>
    <col min="10" max="10" width="7.75390625" style="8" customWidth="1"/>
    <col min="11" max="11" width="6.375" style="8" customWidth="1"/>
    <col min="12" max="12" width="5.875" style="67" customWidth="1"/>
    <col min="13" max="13" width="8.125" style="158" customWidth="1"/>
    <col min="14" max="16384" width="9.00390625" style="8" customWidth="1"/>
  </cols>
  <sheetData>
    <row r="1" spans="1:12" ht="21">
      <c r="A1" s="104" t="s">
        <v>192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32.25" customHeight="1">
      <c r="A2" s="161" t="s">
        <v>156</v>
      </c>
      <c r="B2" s="107" t="s">
        <v>0</v>
      </c>
      <c r="C2" s="28" t="s">
        <v>158</v>
      </c>
      <c r="D2" s="28" t="s">
        <v>159</v>
      </c>
      <c r="E2" s="28" t="s">
        <v>160</v>
      </c>
      <c r="F2" s="28" t="s">
        <v>161</v>
      </c>
      <c r="G2" s="28" t="s">
        <v>162</v>
      </c>
      <c r="H2" s="28" t="s">
        <v>163</v>
      </c>
      <c r="I2" s="61" t="s">
        <v>20</v>
      </c>
      <c r="J2" s="28" t="s">
        <v>203</v>
      </c>
      <c r="K2" s="28" t="s">
        <v>853</v>
      </c>
      <c r="L2" s="65" t="s">
        <v>202</v>
      </c>
      <c r="M2" s="28" t="s">
        <v>204</v>
      </c>
    </row>
    <row r="3" spans="1:13" ht="16.5">
      <c r="A3" s="108" t="s">
        <v>666</v>
      </c>
      <c r="B3" s="109"/>
      <c r="C3" s="110"/>
      <c r="D3" s="111"/>
      <c r="E3" s="112"/>
      <c r="F3" s="112"/>
      <c r="G3" s="112"/>
      <c r="H3" s="112"/>
      <c r="I3" s="112"/>
      <c r="J3" s="113">
        <v>0.8</v>
      </c>
      <c r="K3" s="113">
        <v>0.2</v>
      </c>
      <c r="L3" s="114"/>
      <c r="M3" s="159"/>
    </row>
    <row r="4" spans="1:13" ht="16.5">
      <c r="A4" s="116" t="s">
        <v>667</v>
      </c>
      <c r="B4" s="117" t="s">
        <v>668</v>
      </c>
      <c r="C4" s="118">
        <v>13.88</v>
      </c>
      <c r="D4" s="118">
        <v>23.36</v>
      </c>
      <c r="E4" s="118">
        <v>7.3</v>
      </c>
      <c r="F4" s="118">
        <v>15.3</v>
      </c>
      <c r="G4" s="118">
        <v>13.73</v>
      </c>
      <c r="H4" s="118">
        <v>1.3</v>
      </c>
      <c r="I4" s="119">
        <v>0</v>
      </c>
      <c r="J4" s="120">
        <f>C4+D4+E4+F4+G4+H4-I4</f>
        <v>74.87</v>
      </c>
      <c r="K4" s="121">
        <v>13.9</v>
      </c>
      <c r="L4" s="122">
        <f>J4*0.8+K4</f>
        <v>73.796</v>
      </c>
      <c r="M4" s="160" t="s">
        <v>669</v>
      </c>
    </row>
    <row r="5" spans="1:13" ht="16.5">
      <c r="A5" s="116" t="s">
        <v>670</v>
      </c>
      <c r="B5" s="117" t="s">
        <v>671</v>
      </c>
      <c r="C5" s="118">
        <v>14.18</v>
      </c>
      <c r="D5" s="118">
        <v>24.92</v>
      </c>
      <c r="E5" s="118">
        <v>7.26</v>
      </c>
      <c r="F5" s="118">
        <v>14.81</v>
      </c>
      <c r="G5" s="118">
        <v>13.7</v>
      </c>
      <c r="H5" s="118">
        <v>0.3</v>
      </c>
      <c r="I5" s="119">
        <v>0</v>
      </c>
      <c r="J5" s="120">
        <f aca="true" t="shared" si="0" ref="J5:J10">C5+D5+E5+F5+G5+H5-I5</f>
        <v>75.17</v>
      </c>
      <c r="K5" s="121">
        <v>9.7</v>
      </c>
      <c r="L5" s="122">
        <f aca="true" t="shared" si="1" ref="L5:L10">J5*0.8+K5</f>
        <v>69.836</v>
      </c>
      <c r="M5" s="160" t="s">
        <v>672</v>
      </c>
    </row>
    <row r="6" spans="1:13" ht="16.5">
      <c r="A6" s="124" t="s">
        <v>673</v>
      </c>
      <c r="B6" s="125" t="s">
        <v>674</v>
      </c>
      <c r="C6" s="126">
        <v>16.56</v>
      </c>
      <c r="D6" s="126">
        <v>26.02</v>
      </c>
      <c r="E6" s="126">
        <v>7.9</v>
      </c>
      <c r="F6" s="126">
        <v>14.96</v>
      </c>
      <c r="G6" s="126">
        <v>13.78</v>
      </c>
      <c r="H6" s="126">
        <v>1.7</v>
      </c>
      <c r="I6" s="127">
        <v>0</v>
      </c>
      <c r="J6" s="128">
        <f t="shared" si="0"/>
        <v>80.92</v>
      </c>
      <c r="K6" s="129">
        <v>17.5</v>
      </c>
      <c r="L6" s="114">
        <f t="shared" si="1"/>
        <v>82.236</v>
      </c>
      <c r="M6" s="159" t="s">
        <v>675</v>
      </c>
    </row>
    <row r="7" spans="1:13" ht="16.5">
      <c r="A7" s="124" t="s">
        <v>676</v>
      </c>
      <c r="B7" s="125" t="s">
        <v>677</v>
      </c>
      <c r="C7" s="130">
        <v>15.3</v>
      </c>
      <c r="D7" s="126">
        <v>24.6</v>
      </c>
      <c r="E7" s="126">
        <v>8.04</v>
      </c>
      <c r="F7" s="126">
        <v>16.13</v>
      </c>
      <c r="G7" s="126">
        <v>13.63</v>
      </c>
      <c r="H7" s="126">
        <v>2.2</v>
      </c>
      <c r="I7" s="127">
        <v>0</v>
      </c>
      <c r="J7" s="128">
        <f t="shared" si="0"/>
        <v>79.9</v>
      </c>
      <c r="K7" s="129">
        <v>19.2</v>
      </c>
      <c r="L7" s="114">
        <f t="shared" si="1"/>
        <v>83.12</v>
      </c>
      <c r="M7" s="159" t="s">
        <v>675</v>
      </c>
    </row>
    <row r="8" spans="1:13" ht="16.5">
      <c r="A8" s="124" t="s">
        <v>678</v>
      </c>
      <c r="B8" s="125" t="s">
        <v>679</v>
      </c>
      <c r="C8" s="126">
        <v>16.82</v>
      </c>
      <c r="D8" s="126">
        <v>25.5</v>
      </c>
      <c r="E8" s="126">
        <v>9.4</v>
      </c>
      <c r="F8" s="126">
        <v>15.78</v>
      </c>
      <c r="G8" s="126">
        <v>13.33</v>
      </c>
      <c r="H8" s="126">
        <v>1.6</v>
      </c>
      <c r="I8" s="127">
        <v>0</v>
      </c>
      <c r="J8" s="128">
        <f t="shared" si="0"/>
        <v>82.42999999999999</v>
      </c>
      <c r="K8" s="129">
        <v>13.8</v>
      </c>
      <c r="L8" s="114">
        <f t="shared" si="1"/>
        <v>79.744</v>
      </c>
      <c r="M8" s="159" t="s">
        <v>669</v>
      </c>
    </row>
    <row r="9" spans="1:13" ht="16.5">
      <c r="A9" s="124" t="s">
        <v>680</v>
      </c>
      <c r="B9" s="131" t="s">
        <v>681</v>
      </c>
      <c r="C9" s="126">
        <v>16.82</v>
      </c>
      <c r="D9" s="126">
        <v>25.56</v>
      </c>
      <c r="E9" s="126">
        <v>9.48</v>
      </c>
      <c r="F9" s="126">
        <v>14.7</v>
      </c>
      <c r="G9" s="126">
        <v>14.15</v>
      </c>
      <c r="H9" s="126">
        <v>1.5</v>
      </c>
      <c r="I9" s="127">
        <v>0</v>
      </c>
      <c r="J9" s="128">
        <f t="shared" si="0"/>
        <v>82.21000000000001</v>
      </c>
      <c r="K9" s="129">
        <v>15.4</v>
      </c>
      <c r="L9" s="114">
        <f t="shared" si="1"/>
        <v>81.16800000000002</v>
      </c>
      <c r="M9" s="159" t="s">
        <v>675</v>
      </c>
    </row>
    <row r="10" spans="1:13" ht="16.5">
      <c r="A10" s="124" t="s">
        <v>682</v>
      </c>
      <c r="B10" s="131" t="s">
        <v>683</v>
      </c>
      <c r="C10" s="126">
        <v>15.64</v>
      </c>
      <c r="D10" s="126">
        <v>24.18</v>
      </c>
      <c r="E10" s="126">
        <v>7.6</v>
      </c>
      <c r="F10" s="126">
        <v>16.7</v>
      </c>
      <c r="G10" s="126">
        <v>13.55</v>
      </c>
      <c r="H10" s="126">
        <v>2.4</v>
      </c>
      <c r="I10" s="127">
        <v>0</v>
      </c>
      <c r="J10" s="128">
        <f t="shared" si="0"/>
        <v>80.07000000000001</v>
      </c>
      <c r="K10" s="129">
        <v>14.6</v>
      </c>
      <c r="L10" s="114">
        <f t="shared" si="1"/>
        <v>78.656</v>
      </c>
      <c r="M10" s="159" t="s">
        <v>669</v>
      </c>
    </row>
    <row r="11" spans="1:13" ht="16.5">
      <c r="A11" s="132" t="s">
        <v>684</v>
      </c>
      <c r="B11" s="133"/>
      <c r="C11" s="110"/>
      <c r="D11" s="111"/>
      <c r="E11" s="112"/>
      <c r="F11" s="112"/>
      <c r="G11" s="112"/>
      <c r="H11" s="112"/>
      <c r="I11" s="112"/>
      <c r="J11" s="128"/>
      <c r="K11" s="131"/>
      <c r="L11" s="114"/>
      <c r="M11" s="159"/>
    </row>
    <row r="12" spans="1:13" ht="16.5">
      <c r="A12" s="124" t="s">
        <v>685</v>
      </c>
      <c r="B12" s="125" t="s">
        <v>686</v>
      </c>
      <c r="C12" s="126">
        <v>17.12</v>
      </c>
      <c r="D12" s="126">
        <v>26.18</v>
      </c>
      <c r="E12" s="130">
        <v>8.62</v>
      </c>
      <c r="F12" s="126">
        <v>17</v>
      </c>
      <c r="G12" s="126">
        <v>14.6</v>
      </c>
      <c r="H12" s="126">
        <v>1.6</v>
      </c>
      <c r="I12" s="127">
        <v>2</v>
      </c>
      <c r="J12" s="128">
        <f aca="true" t="shared" si="2" ref="J12:J34">C12+D12+E12+F12+G12+H12-I12</f>
        <v>83.11999999999998</v>
      </c>
      <c r="K12" s="129">
        <v>16.2</v>
      </c>
      <c r="L12" s="114">
        <f aca="true" t="shared" si="3" ref="L12:L34">J12*0.8+K12</f>
        <v>82.69599999999998</v>
      </c>
      <c r="M12" s="159" t="s">
        <v>675</v>
      </c>
    </row>
    <row r="13" spans="1:13" ht="16.5">
      <c r="A13" s="124" t="s">
        <v>687</v>
      </c>
      <c r="B13" s="125" t="s">
        <v>35</v>
      </c>
      <c r="C13" s="126">
        <v>17.18</v>
      </c>
      <c r="D13" s="126">
        <v>26.56</v>
      </c>
      <c r="E13" s="126">
        <v>9.58</v>
      </c>
      <c r="F13" s="126">
        <v>18.51</v>
      </c>
      <c r="G13" s="126">
        <v>14.25</v>
      </c>
      <c r="H13" s="126">
        <v>1.8</v>
      </c>
      <c r="I13" s="127">
        <v>0</v>
      </c>
      <c r="J13" s="128">
        <f t="shared" si="2"/>
        <v>87.88</v>
      </c>
      <c r="K13" s="129">
        <v>18.5</v>
      </c>
      <c r="L13" s="114">
        <f t="shared" si="3"/>
        <v>88.804</v>
      </c>
      <c r="M13" s="159" t="s">
        <v>688</v>
      </c>
    </row>
    <row r="14" spans="1:13" s="42" customFormat="1" ht="16.5">
      <c r="A14" s="134" t="s">
        <v>689</v>
      </c>
      <c r="B14" s="135" t="s">
        <v>690</v>
      </c>
      <c r="C14" s="130">
        <v>17.14</v>
      </c>
      <c r="D14" s="126">
        <v>26.62</v>
      </c>
      <c r="E14" s="126">
        <v>9.68</v>
      </c>
      <c r="F14" s="126">
        <v>16.77</v>
      </c>
      <c r="G14" s="126">
        <v>14.55</v>
      </c>
      <c r="H14" s="126">
        <v>3.8</v>
      </c>
      <c r="I14" s="127">
        <v>0</v>
      </c>
      <c r="J14" s="128">
        <f t="shared" si="2"/>
        <v>88.56</v>
      </c>
      <c r="K14" s="136">
        <v>19.6</v>
      </c>
      <c r="L14" s="114">
        <f t="shared" si="3"/>
        <v>90.44800000000001</v>
      </c>
      <c r="M14" s="159" t="s">
        <v>688</v>
      </c>
    </row>
    <row r="15" spans="1:13" ht="16.5">
      <c r="A15" s="124" t="s">
        <v>691</v>
      </c>
      <c r="B15" s="125" t="s">
        <v>692</v>
      </c>
      <c r="C15" s="126">
        <v>16.8</v>
      </c>
      <c r="D15" s="126">
        <v>25.32</v>
      </c>
      <c r="E15" s="126">
        <v>9.68</v>
      </c>
      <c r="F15" s="126">
        <v>16.8</v>
      </c>
      <c r="G15" s="126">
        <v>14.8</v>
      </c>
      <c r="H15" s="126">
        <v>1.5</v>
      </c>
      <c r="I15" s="127">
        <v>0</v>
      </c>
      <c r="J15" s="128">
        <f t="shared" si="2"/>
        <v>84.9</v>
      </c>
      <c r="K15" s="129">
        <v>17</v>
      </c>
      <c r="L15" s="114">
        <f t="shared" si="3"/>
        <v>84.92</v>
      </c>
      <c r="M15" s="159" t="s">
        <v>675</v>
      </c>
    </row>
    <row r="16" spans="1:13" ht="16.5">
      <c r="A16" s="124" t="s">
        <v>693</v>
      </c>
      <c r="B16" s="125" t="s">
        <v>694</v>
      </c>
      <c r="C16" s="126">
        <v>14.96</v>
      </c>
      <c r="D16" s="126">
        <v>25.3</v>
      </c>
      <c r="E16" s="126">
        <v>6.88</v>
      </c>
      <c r="F16" s="126">
        <v>15.33</v>
      </c>
      <c r="G16" s="126">
        <v>13.9</v>
      </c>
      <c r="H16" s="126">
        <v>1.4</v>
      </c>
      <c r="I16" s="127">
        <v>0</v>
      </c>
      <c r="J16" s="128">
        <f t="shared" si="2"/>
        <v>77.77000000000001</v>
      </c>
      <c r="K16" s="129">
        <v>14.2</v>
      </c>
      <c r="L16" s="114">
        <f t="shared" si="3"/>
        <v>76.41600000000001</v>
      </c>
      <c r="M16" s="159" t="s">
        <v>669</v>
      </c>
    </row>
    <row r="17" spans="1:13" ht="16.5">
      <c r="A17" s="124" t="s">
        <v>695</v>
      </c>
      <c r="B17" s="125" t="s">
        <v>696</v>
      </c>
      <c r="C17" s="126">
        <v>17.32</v>
      </c>
      <c r="D17" s="126">
        <v>26.26</v>
      </c>
      <c r="E17" s="126">
        <v>9.52</v>
      </c>
      <c r="F17" s="126">
        <v>18.18</v>
      </c>
      <c r="G17" s="126">
        <v>14.18</v>
      </c>
      <c r="H17" s="126">
        <v>2.3</v>
      </c>
      <c r="I17" s="127">
        <v>0</v>
      </c>
      <c r="J17" s="128">
        <f t="shared" si="2"/>
        <v>87.76</v>
      </c>
      <c r="K17" s="129">
        <v>18.6</v>
      </c>
      <c r="L17" s="114">
        <f t="shared" si="3"/>
        <v>88.80800000000002</v>
      </c>
      <c r="M17" s="159" t="s">
        <v>688</v>
      </c>
    </row>
    <row r="18" spans="1:13" ht="28.5">
      <c r="A18" s="124" t="s">
        <v>697</v>
      </c>
      <c r="B18" s="125" t="s">
        <v>698</v>
      </c>
      <c r="C18" s="126">
        <v>16.24</v>
      </c>
      <c r="D18" s="126">
        <v>25.88</v>
      </c>
      <c r="E18" s="126">
        <v>9.1</v>
      </c>
      <c r="F18" s="126">
        <v>16.74</v>
      </c>
      <c r="G18" s="126">
        <v>14.73</v>
      </c>
      <c r="H18" s="126">
        <v>1.3</v>
      </c>
      <c r="I18" s="127">
        <v>0</v>
      </c>
      <c r="J18" s="128">
        <f t="shared" si="2"/>
        <v>83.99</v>
      </c>
      <c r="K18" s="129">
        <v>18.7</v>
      </c>
      <c r="L18" s="114">
        <f t="shared" si="3"/>
        <v>85.892</v>
      </c>
      <c r="M18" s="159" t="s">
        <v>699</v>
      </c>
    </row>
    <row r="19" spans="1:13" ht="16.5">
      <c r="A19" s="124" t="s">
        <v>700</v>
      </c>
      <c r="B19" s="125" t="s">
        <v>701</v>
      </c>
      <c r="C19" s="126">
        <v>14.22</v>
      </c>
      <c r="D19" s="126">
        <v>24.26</v>
      </c>
      <c r="E19" s="126">
        <v>7.22</v>
      </c>
      <c r="F19" s="126">
        <v>15.05</v>
      </c>
      <c r="G19" s="126">
        <v>13.45</v>
      </c>
      <c r="H19" s="126">
        <v>1.4</v>
      </c>
      <c r="I19" s="127">
        <v>2</v>
      </c>
      <c r="J19" s="128">
        <f t="shared" si="2"/>
        <v>73.60000000000001</v>
      </c>
      <c r="K19" s="129">
        <v>14</v>
      </c>
      <c r="L19" s="114">
        <f t="shared" si="3"/>
        <v>72.88000000000001</v>
      </c>
      <c r="M19" s="159" t="s">
        <v>669</v>
      </c>
    </row>
    <row r="20" spans="1:13" ht="16.5">
      <c r="A20" s="124" t="s">
        <v>702</v>
      </c>
      <c r="B20" s="125" t="s">
        <v>703</v>
      </c>
      <c r="C20" s="126">
        <v>15.62</v>
      </c>
      <c r="D20" s="126">
        <v>25.2</v>
      </c>
      <c r="E20" s="126">
        <v>7.42</v>
      </c>
      <c r="F20" s="126">
        <v>14.23</v>
      </c>
      <c r="G20" s="126">
        <v>13.55</v>
      </c>
      <c r="H20" s="126">
        <v>2.9</v>
      </c>
      <c r="I20" s="127">
        <v>0</v>
      </c>
      <c r="J20" s="128">
        <f t="shared" si="2"/>
        <v>78.92</v>
      </c>
      <c r="K20" s="129">
        <v>17.7</v>
      </c>
      <c r="L20" s="114">
        <f t="shared" si="3"/>
        <v>80.836</v>
      </c>
      <c r="M20" s="159" t="s">
        <v>675</v>
      </c>
    </row>
    <row r="21" spans="1:13" ht="16.5">
      <c r="A21" s="124" t="s">
        <v>704</v>
      </c>
      <c r="B21" s="125" t="s">
        <v>705</v>
      </c>
      <c r="C21" s="126">
        <v>16.7</v>
      </c>
      <c r="D21" s="126">
        <v>25.9</v>
      </c>
      <c r="E21" s="126">
        <v>7.7</v>
      </c>
      <c r="F21" s="126">
        <v>17.31</v>
      </c>
      <c r="G21" s="126">
        <v>13.88</v>
      </c>
      <c r="H21" s="126">
        <v>4.4</v>
      </c>
      <c r="I21" s="127">
        <v>0</v>
      </c>
      <c r="J21" s="128">
        <f t="shared" si="2"/>
        <v>85.89</v>
      </c>
      <c r="K21" s="129">
        <v>17.2</v>
      </c>
      <c r="L21" s="114">
        <f t="shared" si="3"/>
        <v>85.912</v>
      </c>
      <c r="M21" s="159" t="s">
        <v>688</v>
      </c>
    </row>
    <row r="22" spans="1:13" ht="16.5">
      <c r="A22" s="124" t="s">
        <v>706</v>
      </c>
      <c r="B22" s="125" t="s">
        <v>707</v>
      </c>
      <c r="C22" s="126">
        <v>16.7</v>
      </c>
      <c r="D22" s="126">
        <v>24.38</v>
      </c>
      <c r="E22" s="126">
        <v>8.14</v>
      </c>
      <c r="F22" s="126">
        <v>15.06</v>
      </c>
      <c r="G22" s="126">
        <v>13.78</v>
      </c>
      <c r="H22" s="126">
        <v>4.2</v>
      </c>
      <c r="I22" s="127">
        <v>0</v>
      </c>
      <c r="J22" s="128">
        <f t="shared" si="2"/>
        <v>82.26</v>
      </c>
      <c r="K22" s="129">
        <v>16.8</v>
      </c>
      <c r="L22" s="114">
        <f t="shared" si="3"/>
        <v>82.608</v>
      </c>
      <c r="M22" s="159" t="s">
        <v>675</v>
      </c>
    </row>
    <row r="23" spans="1:13" ht="16.5">
      <c r="A23" s="124" t="s">
        <v>708</v>
      </c>
      <c r="B23" s="125" t="s">
        <v>709</v>
      </c>
      <c r="C23" s="126">
        <v>17.58</v>
      </c>
      <c r="D23" s="126">
        <v>25.5</v>
      </c>
      <c r="E23" s="126">
        <v>9.44</v>
      </c>
      <c r="F23" s="126">
        <v>17.95</v>
      </c>
      <c r="G23" s="126">
        <v>14.15</v>
      </c>
      <c r="H23" s="126">
        <v>2</v>
      </c>
      <c r="I23" s="127">
        <v>0</v>
      </c>
      <c r="J23" s="128">
        <f t="shared" si="2"/>
        <v>86.62</v>
      </c>
      <c r="K23" s="129">
        <v>17.9</v>
      </c>
      <c r="L23" s="114">
        <f t="shared" si="3"/>
        <v>87.196</v>
      </c>
      <c r="M23" s="159" t="s">
        <v>688</v>
      </c>
    </row>
    <row r="24" spans="1:13" ht="16.5">
      <c r="A24" s="124" t="s">
        <v>710</v>
      </c>
      <c r="B24" s="125" t="s">
        <v>711</v>
      </c>
      <c r="C24" s="126">
        <v>13.42</v>
      </c>
      <c r="D24" s="126">
        <v>21.98</v>
      </c>
      <c r="E24" s="126">
        <v>7.4</v>
      </c>
      <c r="F24" s="126">
        <v>12.13</v>
      </c>
      <c r="G24" s="126">
        <v>12.98</v>
      </c>
      <c r="H24" s="126">
        <v>0.8</v>
      </c>
      <c r="I24" s="127">
        <v>0</v>
      </c>
      <c r="J24" s="128">
        <f t="shared" si="2"/>
        <v>68.71</v>
      </c>
      <c r="K24" s="129">
        <v>13.5</v>
      </c>
      <c r="L24" s="114">
        <f t="shared" si="3"/>
        <v>68.46799999999999</v>
      </c>
      <c r="M24" s="159" t="s">
        <v>672</v>
      </c>
    </row>
    <row r="25" spans="1:13" ht="16.5">
      <c r="A25" s="124" t="s">
        <v>712</v>
      </c>
      <c r="B25" s="125" t="s">
        <v>713</v>
      </c>
      <c r="C25" s="126">
        <v>15.86</v>
      </c>
      <c r="D25" s="126">
        <v>24.48</v>
      </c>
      <c r="E25" s="126">
        <v>8.78</v>
      </c>
      <c r="F25" s="126">
        <v>15.23</v>
      </c>
      <c r="G25" s="126">
        <v>13.6</v>
      </c>
      <c r="H25" s="126">
        <v>1.5</v>
      </c>
      <c r="I25" s="127">
        <v>0</v>
      </c>
      <c r="J25" s="128">
        <f t="shared" si="2"/>
        <v>79.45</v>
      </c>
      <c r="K25" s="129">
        <v>11</v>
      </c>
      <c r="L25" s="114">
        <f t="shared" si="3"/>
        <v>74.56</v>
      </c>
      <c r="M25" s="159" t="s">
        <v>669</v>
      </c>
    </row>
    <row r="26" spans="1:13" ht="16.5">
      <c r="A26" s="124" t="s">
        <v>714</v>
      </c>
      <c r="B26" s="125" t="s">
        <v>715</v>
      </c>
      <c r="C26" s="126">
        <v>17.43</v>
      </c>
      <c r="D26" s="126">
        <v>26.56</v>
      </c>
      <c r="E26" s="126">
        <v>9.68</v>
      </c>
      <c r="F26" s="126">
        <v>18.1</v>
      </c>
      <c r="G26" s="126">
        <v>14.63</v>
      </c>
      <c r="H26" s="126">
        <v>1.8</v>
      </c>
      <c r="I26" s="127">
        <v>0</v>
      </c>
      <c r="J26" s="128">
        <f t="shared" si="2"/>
        <v>88.19999999999999</v>
      </c>
      <c r="K26" s="129">
        <v>20</v>
      </c>
      <c r="L26" s="114">
        <f t="shared" si="3"/>
        <v>90.55999999999999</v>
      </c>
      <c r="M26" s="159" t="s">
        <v>688</v>
      </c>
    </row>
    <row r="27" spans="1:13" ht="16.5">
      <c r="A27" s="124" t="s">
        <v>716</v>
      </c>
      <c r="B27" s="125" t="s">
        <v>717</v>
      </c>
      <c r="C27" s="126">
        <v>15.92</v>
      </c>
      <c r="D27" s="126">
        <v>26.18</v>
      </c>
      <c r="E27" s="126">
        <v>9.12</v>
      </c>
      <c r="F27" s="126">
        <v>15.06</v>
      </c>
      <c r="G27" s="126">
        <v>14.15</v>
      </c>
      <c r="H27" s="126">
        <v>1</v>
      </c>
      <c r="I27" s="127">
        <v>0</v>
      </c>
      <c r="J27" s="128">
        <f t="shared" si="2"/>
        <v>81.43</v>
      </c>
      <c r="K27" s="129">
        <v>12.9</v>
      </c>
      <c r="L27" s="114">
        <f t="shared" si="3"/>
        <v>78.04400000000001</v>
      </c>
      <c r="M27" s="159" t="s">
        <v>669</v>
      </c>
    </row>
    <row r="28" spans="1:13" ht="16.5">
      <c r="A28" s="124" t="s">
        <v>718</v>
      </c>
      <c r="B28" s="125" t="s">
        <v>719</v>
      </c>
      <c r="C28" s="126">
        <v>17.18</v>
      </c>
      <c r="D28" s="126">
        <v>25.68</v>
      </c>
      <c r="E28" s="126">
        <v>9.08</v>
      </c>
      <c r="F28" s="126">
        <v>15.73</v>
      </c>
      <c r="G28" s="126">
        <v>13.95</v>
      </c>
      <c r="H28" s="126">
        <v>2.1</v>
      </c>
      <c r="I28" s="127">
        <v>0</v>
      </c>
      <c r="J28" s="128">
        <f t="shared" si="2"/>
        <v>83.72</v>
      </c>
      <c r="K28" s="129">
        <v>15.6</v>
      </c>
      <c r="L28" s="114">
        <f t="shared" si="3"/>
        <v>82.576</v>
      </c>
      <c r="M28" s="159" t="s">
        <v>675</v>
      </c>
    </row>
    <row r="29" spans="1:13" ht="16.5">
      <c r="A29" s="124" t="s">
        <v>720</v>
      </c>
      <c r="B29" s="125" t="s">
        <v>721</v>
      </c>
      <c r="C29" s="126">
        <v>15.9</v>
      </c>
      <c r="D29" s="126">
        <v>25.86</v>
      </c>
      <c r="E29" s="126">
        <v>5.46</v>
      </c>
      <c r="F29" s="126">
        <v>15.88</v>
      </c>
      <c r="G29" s="126">
        <v>13.68</v>
      </c>
      <c r="H29" s="126">
        <v>1.1</v>
      </c>
      <c r="I29" s="127">
        <v>0</v>
      </c>
      <c r="J29" s="128">
        <f t="shared" si="2"/>
        <v>77.88</v>
      </c>
      <c r="K29" s="129">
        <v>12.4</v>
      </c>
      <c r="L29" s="114">
        <f t="shared" si="3"/>
        <v>74.70400000000001</v>
      </c>
      <c r="M29" s="159" t="s">
        <v>669</v>
      </c>
    </row>
    <row r="30" spans="1:13" ht="16.5">
      <c r="A30" s="124" t="s">
        <v>722</v>
      </c>
      <c r="B30" s="125" t="s">
        <v>723</v>
      </c>
      <c r="C30" s="126">
        <v>15.68</v>
      </c>
      <c r="D30" s="126">
        <v>24.96</v>
      </c>
      <c r="E30" s="126">
        <v>8.14</v>
      </c>
      <c r="F30" s="126">
        <v>16.05</v>
      </c>
      <c r="G30" s="126">
        <v>13.73</v>
      </c>
      <c r="H30" s="126">
        <v>3.9</v>
      </c>
      <c r="I30" s="127">
        <v>0</v>
      </c>
      <c r="J30" s="128">
        <f t="shared" si="2"/>
        <v>82.46000000000001</v>
      </c>
      <c r="K30" s="129">
        <v>15.7</v>
      </c>
      <c r="L30" s="114">
        <f t="shared" si="3"/>
        <v>81.668</v>
      </c>
      <c r="M30" s="159" t="s">
        <v>675</v>
      </c>
    </row>
    <row r="31" spans="1:13" ht="16.5">
      <c r="A31" s="124" t="s">
        <v>724</v>
      </c>
      <c r="B31" s="125" t="s">
        <v>725</v>
      </c>
      <c r="C31" s="126">
        <v>14.36</v>
      </c>
      <c r="D31" s="126">
        <v>23.32</v>
      </c>
      <c r="E31" s="126">
        <v>7.68</v>
      </c>
      <c r="F31" s="126">
        <v>14.36</v>
      </c>
      <c r="G31" s="126">
        <v>13.73</v>
      </c>
      <c r="H31" s="126">
        <v>1.2</v>
      </c>
      <c r="I31" s="127">
        <v>0</v>
      </c>
      <c r="J31" s="128">
        <f t="shared" si="2"/>
        <v>74.65</v>
      </c>
      <c r="K31" s="129">
        <v>11.2</v>
      </c>
      <c r="L31" s="114">
        <f t="shared" si="3"/>
        <v>70.92</v>
      </c>
      <c r="M31" s="159" t="s">
        <v>669</v>
      </c>
    </row>
    <row r="32" spans="1:13" ht="16.5">
      <c r="A32" s="124" t="s">
        <v>726</v>
      </c>
      <c r="B32" s="125" t="s">
        <v>727</v>
      </c>
      <c r="C32" s="126">
        <v>15.26</v>
      </c>
      <c r="D32" s="126">
        <v>25.4</v>
      </c>
      <c r="E32" s="126">
        <v>7.84</v>
      </c>
      <c r="F32" s="126">
        <v>14.28</v>
      </c>
      <c r="G32" s="126">
        <v>13.93</v>
      </c>
      <c r="H32" s="126">
        <v>1.2</v>
      </c>
      <c r="I32" s="127">
        <v>0</v>
      </c>
      <c r="J32" s="128">
        <f t="shared" si="2"/>
        <v>77.91000000000001</v>
      </c>
      <c r="K32" s="129">
        <v>15.5</v>
      </c>
      <c r="L32" s="114">
        <f t="shared" si="3"/>
        <v>77.828</v>
      </c>
      <c r="M32" s="159" t="s">
        <v>669</v>
      </c>
    </row>
    <row r="33" spans="1:13" ht="16.5">
      <c r="A33" s="124" t="s">
        <v>728</v>
      </c>
      <c r="B33" s="125" t="s">
        <v>729</v>
      </c>
      <c r="C33" s="115">
        <v>16.74</v>
      </c>
      <c r="D33" s="115">
        <v>26.74</v>
      </c>
      <c r="E33" s="115">
        <v>10</v>
      </c>
      <c r="F33" s="115">
        <v>18.28</v>
      </c>
      <c r="G33" s="115">
        <v>14.45</v>
      </c>
      <c r="H33" s="126">
        <v>2.2</v>
      </c>
      <c r="I33" s="127">
        <v>0</v>
      </c>
      <c r="J33" s="128">
        <f t="shared" si="2"/>
        <v>88.41</v>
      </c>
      <c r="K33" s="129">
        <v>19.7</v>
      </c>
      <c r="L33" s="114">
        <f t="shared" si="3"/>
        <v>90.428</v>
      </c>
      <c r="M33" s="159" t="s">
        <v>688</v>
      </c>
    </row>
    <row r="34" spans="1:13" ht="16.5">
      <c r="A34" s="124" t="s">
        <v>730</v>
      </c>
      <c r="B34" s="125" t="s">
        <v>731</v>
      </c>
      <c r="C34" s="137">
        <v>16.22</v>
      </c>
      <c r="D34" s="137">
        <v>24.68</v>
      </c>
      <c r="E34" s="137">
        <v>7.92</v>
      </c>
      <c r="F34" s="137">
        <v>15.65</v>
      </c>
      <c r="G34" s="137">
        <v>14.1</v>
      </c>
      <c r="H34" s="138">
        <v>1.6</v>
      </c>
      <c r="I34" s="127">
        <v>0</v>
      </c>
      <c r="J34" s="128">
        <f t="shared" si="2"/>
        <v>80.16999999999999</v>
      </c>
      <c r="K34" s="129">
        <v>16.6</v>
      </c>
      <c r="L34" s="114">
        <f t="shared" si="3"/>
        <v>80.73599999999999</v>
      </c>
      <c r="M34" s="159" t="s">
        <v>675</v>
      </c>
    </row>
    <row r="35" spans="1:13" ht="16.5">
      <c r="A35" s="139" t="s">
        <v>732</v>
      </c>
      <c r="B35" s="140"/>
      <c r="C35" s="114"/>
      <c r="D35" s="129"/>
      <c r="E35" s="114"/>
      <c r="F35" s="114"/>
      <c r="G35" s="114"/>
      <c r="H35" s="141"/>
      <c r="I35" s="127"/>
      <c r="J35" s="128"/>
      <c r="K35" s="129"/>
      <c r="L35" s="114"/>
      <c r="M35" s="159"/>
    </row>
    <row r="36" spans="1:13" ht="16.5">
      <c r="A36" s="124" t="s">
        <v>733</v>
      </c>
      <c r="B36" s="125" t="s">
        <v>734</v>
      </c>
      <c r="C36" s="137">
        <v>15.68</v>
      </c>
      <c r="D36" s="137">
        <v>25.34</v>
      </c>
      <c r="E36" s="137">
        <v>8.78</v>
      </c>
      <c r="F36" s="137">
        <v>16.4</v>
      </c>
      <c r="G36" s="142">
        <v>13.55</v>
      </c>
      <c r="H36" s="137">
        <v>1.3</v>
      </c>
      <c r="I36" s="127">
        <v>0</v>
      </c>
      <c r="J36" s="128">
        <f aca="true" t="shared" si="4" ref="J36:J67">C36+D36+E36+F36+G36+H36-I36</f>
        <v>81.04999999999998</v>
      </c>
      <c r="K36" s="129">
        <v>15.5</v>
      </c>
      <c r="L36" s="114">
        <f aca="true" t="shared" si="5" ref="L36:L43">J36*0.8+K36</f>
        <v>80.33999999999999</v>
      </c>
      <c r="M36" s="159" t="s">
        <v>675</v>
      </c>
    </row>
    <row r="37" spans="1:13" ht="16.5">
      <c r="A37" s="124" t="s">
        <v>735</v>
      </c>
      <c r="B37" s="125" t="s">
        <v>736</v>
      </c>
      <c r="C37" s="137">
        <v>15.44</v>
      </c>
      <c r="D37" s="137">
        <v>19.72</v>
      </c>
      <c r="E37" s="137">
        <v>4.66</v>
      </c>
      <c r="F37" s="137">
        <v>13.28</v>
      </c>
      <c r="G37" s="137">
        <v>13.33</v>
      </c>
      <c r="H37" s="137">
        <v>1</v>
      </c>
      <c r="I37" s="127">
        <v>0</v>
      </c>
      <c r="J37" s="128">
        <f t="shared" si="4"/>
        <v>67.42999999999999</v>
      </c>
      <c r="K37" s="129">
        <v>14</v>
      </c>
      <c r="L37" s="114">
        <f t="shared" si="5"/>
        <v>67.94399999999999</v>
      </c>
      <c r="M37" s="159" t="s">
        <v>672</v>
      </c>
    </row>
    <row r="38" spans="1:13" ht="16.5">
      <c r="A38" s="124" t="s">
        <v>737</v>
      </c>
      <c r="B38" s="125" t="s">
        <v>738</v>
      </c>
      <c r="C38" s="137">
        <v>15.3</v>
      </c>
      <c r="D38" s="137">
        <v>24</v>
      </c>
      <c r="E38" s="137">
        <v>7.8</v>
      </c>
      <c r="F38" s="137">
        <v>7.93</v>
      </c>
      <c r="G38" s="137">
        <v>13.75</v>
      </c>
      <c r="H38" s="137">
        <v>1.8</v>
      </c>
      <c r="I38" s="127">
        <v>0</v>
      </c>
      <c r="J38" s="128">
        <f t="shared" si="4"/>
        <v>70.58</v>
      </c>
      <c r="K38" s="129">
        <v>14.4</v>
      </c>
      <c r="L38" s="114">
        <f t="shared" si="5"/>
        <v>70.864</v>
      </c>
      <c r="M38" s="159" t="s">
        <v>669</v>
      </c>
    </row>
    <row r="39" spans="1:13" ht="16.5">
      <c r="A39" s="124" t="s">
        <v>739</v>
      </c>
      <c r="B39" s="125" t="s">
        <v>740</v>
      </c>
      <c r="C39" s="137">
        <v>15.58</v>
      </c>
      <c r="D39" s="137">
        <v>23.84</v>
      </c>
      <c r="E39" s="137">
        <v>7.22</v>
      </c>
      <c r="F39" s="137">
        <v>14.68</v>
      </c>
      <c r="G39" s="137">
        <v>13.77</v>
      </c>
      <c r="H39" s="137">
        <v>0.4</v>
      </c>
      <c r="I39" s="127">
        <v>0</v>
      </c>
      <c r="J39" s="128">
        <f t="shared" si="4"/>
        <v>75.49000000000001</v>
      </c>
      <c r="K39" s="129">
        <v>3.1</v>
      </c>
      <c r="L39" s="114">
        <f t="shared" si="5"/>
        <v>63.49200000000001</v>
      </c>
      <c r="M39" s="159" t="s">
        <v>672</v>
      </c>
    </row>
    <row r="40" spans="1:13" ht="16.5">
      <c r="A40" s="124" t="s">
        <v>741</v>
      </c>
      <c r="B40" s="125" t="s">
        <v>742</v>
      </c>
      <c r="C40" s="137">
        <v>17.73</v>
      </c>
      <c r="D40" s="137">
        <v>26</v>
      </c>
      <c r="E40" s="137">
        <v>9.26</v>
      </c>
      <c r="F40" s="137">
        <v>17.96</v>
      </c>
      <c r="G40" s="142">
        <v>14.15</v>
      </c>
      <c r="H40" s="137">
        <v>1.8</v>
      </c>
      <c r="I40" s="127">
        <v>0</v>
      </c>
      <c r="J40" s="128">
        <f t="shared" si="4"/>
        <v>86.9</v>
      </c>
      <c r="K40" s="129">
        <v>18.4</v>
      </c>
      <c r="L40" s="114">
        <f t="shared" si="5"/>
        <v>87.92000000000002</v>
      </c>
      <c r="M40" s="159" t="s">
        <v>688</v>
      </c>
    </row>
    <row r="41" spans="1:13" ht="16.5">
      <c r="A41" s="124" t="s">
        <v>743</v>
      </c>
      <c r="B41" s="125" t="s">
        <v>744</v>
      </c>
      <c r="C41" s="137">
        <v>14.98</v>
      </c>
      <c r="D41" s="137">
        <v>23.32</v>
      </c>
      <c r="E41" s="137">
        <v>7.94</v>
      </c>
      <c r="F41" s="137">
        <v>15.33</v>
      </c>
      <c r="G41" s="137">
        <v>13.43</v>
      </c>
      <c r="H41" s="137">
        <v>1.4</v>
      </c>
      <c r="I41" s="127">
        <v>0</v>
      </c>
      <c r="J41" s="128">
        <f t="shared" si="4"/>
        <v>76.4</v>
      </c>
      <c r="K41" s="129">
        <v>15.6</v>
      </c>
      <c r="L41" s="114">
        <f t="shared" si="5"/>
        <v>76.72</v>
      </c>
      <c r="M41" s="159" t="s">
        <v>669</v>
      </c>
    </row>
    <row r="42" spans="1:13" ht="16.5">
      <c r="A42" s="124" t="s">
        <v>745</v>
      </c>
      <c r="B42" s="125" t="s">
        <v>746</v>
      </c>
      <c r="C42" s="137">
        <v>18.56</v>
      </c>
      <c r="D42" s="137">
        <v>26.88</v>
      </c>
      <c r="E42" s="137">
        <v>9.66</v>
      </c>
      <c r="F42" s="137">
        <v>19.38</v>
      </c>
      <c r="G42" s="137">
        <v>14.4</v>
      </c>
      <c r="H42" s="137">
        <v>2.8</v>
      </c>
      <c r="I42" s="127">
        <v>0</v>
      </c>
      <c r="J42" s="128">
        <f t="shared" si="4"/>
        <v>91.67999999999999</v>
      </c>
      <c r="K42" s="129">
        <v>20</v>
      </c>
      <c r="L42" s="114">
        <f t="shared" si="5"/>
        <v>93.344</v>
      </c>
      <c r="M42" s="159" t="s">
        <v>688</v>
      </c>
    </row>
    <row r="43" spans="1:13" ht="16.5">
      <c r="A43" s="124" t="s">
        <v>747</v>
      </c>
      <c r="B43" s="125" t="s">
        <v>748</v>
      </c>
      <c r="C43" s="137">
        <v>17.6</v>
      </c>
      <c r="D43" s="137">
        <v>24.82</v>
      </c>
      <c r="E43" s="137">
        <v>7.64</v>
      </c>
      <c r="F43" s="137">
        <v>16.16</v>
      </c>
      <c r="G43" s="137">
        <v>14.43</v>
      </c>
      <c r="H43" s="137">
        <v>1.2</v>
      </c>
      <c r="I43" s="127">
        <v>0</v>
      </c>
      <c r="J43" s="128">
        <f t="shared" si="4"/>
        <v>81.85000000000001</v>
      </c>
      <c r="K43" s="129">
        <v>19.5</v>
      </c>
      <c r="L43" s="114">
        <f t="shared" si="5"/>
        <v>84.98</v>
      </c>
      <c r="M43" s="159" t="s">
        <v>688</v>
      </c>
    </row>
    <row r="44" spans="1:13" ht="16.5">
      <c r="A44" s="124" t="s">
        <v>749</v>
      </c>
      <c r="B44" s="125" t="s">
        <v>750</v>
      </c>
      <c r="C44" s="137">
        <v>14.12</v>
      </c>
      <c r="D44" s="137">
        <v>22.42</v>
      </c>
      <c r="E44" s="137">
        <v>6.64</v>
      </c>
      <c r="F44" s="137">
        <v>14.28</v>
      </c>
      <c r="G44" s="137">
        <v>13.23</v>
      </c>
      <c r="H44" s="137">
        <v>1.5</v>
      </c>
      <c r="I44" s="127">
        <v>0</v>
      </c>
      <c r="J44" s="128">
        <f t="shared" si="4"/>
        <v>72.19</v>
      </c>
      <c r="K44" s="129">
        <v>16.5</v>
      </c>
      <c r="L44" s="114">
        <f>L43</f>
        <v>84.98</v>
      </c>
      <c r="M44" s="159" t="s">
        <v>675</v>
      </c>
    </row>
    <row r="45" spans="1:13" ht="16.5">
      <c r="A45" s="124" t="s">
        <v>751</v>
      </c>
      <c r="B45" s="125" t="s">
        <v>752</v>
      </c>
      <c r="C45" s="137">
        <v>15.9</v>
      </c>
      <c r="D45" s="137">
        <v>24.88</v>
      </c>
      <c r="E45" s="137">
        <v>9.02</v>
      </c>
      <c r="F45" s="137">
        <v>16.53</v>
      </c>
      <c r="G45" s="137">
        <v>14.33</v>
      </c>
      <c r="H45" s="137">
        <v>2.7</v>
      </c>
      <c r="I45" s="127">
        <v>0</v>
      </c>
      <c r="J45" s="128">
        <f t="shared" si="4"/>
        <v>83.36</v>
      </c>
      <c r="K45" s="129">
        <v>18.2</v>
      </c>
      <c r="L45" s="114">
        <f aca="true" t="shared" si="6" ref="L45:L51">J45*0.8+K45</f>
        <v>84.888</v>
      </c>
      <c r="M45" s="159" t="s">
        <v>675</v>
      </c>
    </row>
    <row r="46" spans="1:13" ht="16.5">
      <c r="A46" s="124" t="s">
        <v>753</v>
      </c>
      <c r="B46" s="125" t="s">
        <v>754</v>
      </c>
      <c r="C46" s="137">
        <v>17.52</v>
      </c>
      <c r="D46" s="137">
        <v>24.96</v>
      </c>
      <c r="E46" s="137">
        <v>9.36</v>
      </c>
      <c r="F46" s="137">
        <v>16.66</v>
      </c>
      <c r="G46" s="137">
        <v>14.43</v>
      </c>
      <c r="H46" s="137">
        <v>4.5</v>
      </c>
      <c r="I46" s="127">
        <v>0</v>
      </c>
      <c r="J46" s="128">
        <f t="shared" si="4"/>
        <v>87.43</v>
      </c>
      <c r="K46" s="129">
        <v>20.6</v>
      </c>
      <c r="L46" s="114">
        <f t="shared" si="6"/>
        <v>90.54400000000001</v>
      </c>
      <c r="M46" s="159" t="s">
        <v>688</v>
      </c>
    </row>
    <row r="47" spans="1:13" ht="16.5">
      <c r="A47" s="124" t="s">
        <v>755</v>
      </c>
      <c r="B47" s="125" t="s">
        <v>756</v>
      </c>
      <c r="C47" s="137">
        <v>14.44</v>
      </c>
      <c r="D47" s="137">
        <v>25.34</v>
      </c>
      <c r="E47" s="137">
        <v>6.78</v>
      </c>
      <c r="F47" s="137">
        <v>15.48</v>
      </c>
      <c r="G47" s="137">
        <v>14</v>
      </c>
      <c r="H47" s="137">
        <v>2.9</v>
      </c>
      <c r="I47" s="127">
        <v>0</v>
      </c>
      <c r="J47" s="128">
        <f t="shared" si="4"/>
        <v>78.94000000000001</v>
      </c>
      <c r="K47" s="129">
        <v>14.5</v>
      </c>
      <c r="L47" s="114">
        <f t="shared" si="6"/>
        <v>77.65200000000002</v>
      </c>
      <c r="M47" s="159" t="s">
        <v>669</v>
      </c>
    </row>
    <row r="48" spans="1:13" ht="16.5">
      <c r="A48" s="124" t="s">
        <v>757</v>
      </c>
      <c r="B48" s="125" t="s">
        <v>758</v>
      </c>
      <c r="C48" s="143">
        <v>16.28</v>
      </c>
      <c r="D48" s="143">
        <v>23.22</v>
      </c>
      <c r="E48" s="143">
        <v>5.96</v>
      </c>
      <c r="F48" s="143">
        <v>13.13</v>
      </c>
      <c r="G48" s="143">
        <v>13.53</v>
      </c>
      <c r="H48" s="137">
        <v>3.3</v>
      </c>
      <c r="I48" s="127">
        <v>0</v>
      </c>
      <c r="J48" s="128">
        <f t="shared" si="4"/>
        <v>75.42</v>
      </c>
      <c r="K48" s="129">
        <v>15.2</v>
      </c>
      <c r="L48" s="114">
        <f t="shared" si="6"/>
        <v>75.536</v>
      </c>
      <c r="M48" s="159" t="s">
        <v>669</v>
      </c>
    </row>
    <row r="49" spans="1:13" ht="16.5">
      <c r="A49" s="124" t="s">
        <v>759</v>
      </c>
      <c r="B49" s="125" t="s">
        <v>760</v>
      </c>
      <c r="C49" s="137">
        <v>16.9</v>
      </c>
      <c r="D49" s="137">
        <v>24.82</v>
      </c>
      <c r="E49" s="137">
        <v>6.88</v>
      </c>
      <c r="F49" s="137">
        <v>16.85</v>
      </c>
      <c r="G49" s="137">
        <v>13.28</v>
      </c>
      <c r="H49" s="138">
        <v>1.2</v>
      </c>
      <c r="I49" s="127">
        <v>0</v>
      </c>
      <c r="J49" s="128">
        <f t="shared" si="4"/>
        <v>79.93</v>
      </c>
      <c r="K49" s="129">
        <v>14.1</v>
      </c>
      <c r="L49" s="114">
        <f t="shared" si="6"/>
        <v>78.04400000000001</v>
      </c>
      <c r="M49" s="159" t="s">
        <v>669</v>
      </c>
    </row>
    <row r="50" spans="1:13" ht="16.5">
      <c r="A50" s="124" t="s">
        <v>761</v>
      </c>
      <c r="B50" s="125" t="s">
        <v>762</v>
      </c>
      <c r="C50" s="137">
        <v>17</v>
      </c>
      <c r="D50" s="137">
        <v>25.48</v>
      </c>
      <c r="E50" s="137">
        <v>6.74</v>
      </c>
      <c r="F50" s="137">
        <v>15.01</v>
      </c>
      <c r="G50" s="137">
        <v>13.83</v>
      </c>
      <c r="H50" s="137">
        <v>1.5</v>
      </c>
      <c r="I50" s="127">
        <v>2</v>
      </c>
      <c r="J50" s="128">
        <f t="shared" si="4"/>
        <v>77.56</v>
      </c>
      <c r="K50" s="129">
        <v>14.3</v>
      </c>
      <c r="L50" s="114">
        <f t="shared" si="6"/>
        <v>76.348</v>
      </c>
      <c r="M50" s="159" t="s">
        <v>669</v>
      </c>
    </row>
    <row r="51" spans="1:13" ht="16.5">
      <c r="A51" s="124" t="s">
        <v>763</v>
      </c>
      <c r="B51" s="125" t="s">
        <v>764</v>
      </c>
      <c r="C51" s="137">
        <v>16.1</v>
      </c>
      <c r="D51" s="137">
        <v>25.64</v>
      </c>
      <c r="E51" s="137">
        <v>7.78</v>
      </c>
      <c r="F51" s="137">
        <v>15.43</v>
      </c>
      <c r="G51" s="137">
        <v>13.6</v>
      </c>
      <c r="H51" s="137">
        <v>1.7</v>
      </c>
      <c r="I51" s="127">
        <v>0</v>
      </c>
      <c r="J51" s="128">
        <f t="shared" si="4"/>
        <v>80.25</v>
      </c>
      <c r="K51" s="129">
        <v>16.5</v>
      </c>
      <c r="L51" s="114">
        <f t="shared" si="6"/>
        <v>80.7</v>
      </c>
      <c r="M51" s="159" t="s">
        <v>675</v>
      </c>
    </row>
    <row r="52" spans="1:13" ht="16.5">
      <c r="A52" s="124" t="s">
        <v>765</v>
      </c>
      <c r="B52" s="125" t="s">
        <v>766</v>
      </c>
      <c r="C52" s="137">
        <v>12.56</v>
      </c>
      <c r="D52" s="137">
        <v>11.7</v>
      </c>
      <c r="E52" s="137">
        <v>1</v>
      </c>
      <c r="F52" s="137">
        <v>0</v>
      </c>
      <c r="G52" s="137">
        <v>12.98</v>
      </c>
      <c r="H52" s="137">
        <v>0.4</v>
      </c>
      <c r="I52" s="127">
        <v>0</v>
      </c>
      <c r="J52" s="128">
        <f t="shared" si="4"/>
        <v>38.63999999999999</v>
      </c>
      <c r="K52" s="129">
        <v>-2</v>
      </c>
      <c r="L52" s="114">
        <f>J52*0.8+K52</f>
        <v>28.911999999999995</v>
      </c>
      <c r="M52" s="159" t="s">
        <v>767</v>
      </c>
    </row>
    <row r="53" spans="1:13" ht="16.5">
      <c r="A53" s="124" t="s">
        <v>768</v>
      </c>
      <c r="B53" s="125" t="s">
        <v>769</v>
      </c>
      <c r="C53" s="137">
        <v>10.98</v>
      </c>
      <c r="D53" s="137">
        <v>21.56</v>
      </c>
      <c r="E53" s="137">
        <v>6.4</v>
      </c>
      <c r="F53" s="137">
        <v>7.13</v>
      </c>
      <c r="G53" s="137">
        <v>13.35</v>
      </c>
      <c r="H53" s="137">
        <v>0.8</v>
      </c>
      <c r="I53" s="127">
        <v>0</v>
      </c>
      <c r="J53" s="128">
        <f t="shared" si="4"/>
        <v>60.22</v>
      </c>
      <c r="K53" s="129">
        <v>15</v>
      </c>
      <c r="L53" s="114">
        <f aca="true" t="shared" si="7" ref="L53:L67">J53*0.8+K53</f>
        <v>63.176</v>
      </c>
      <c r="M53" s="159" t="s">
        <v>672</v>
      </c>
    </row>
    <row r="54" spans="1:13" ht="16.5">
      <c r="A54" s="139" t="s">
        <v>770</v>
      </c>
      <c r="B54" s="140"/>
      <c r="C54" s="144"/>
      <c r="D54" s="145"/>
      <c r="E54" s="145"/>
      <c r="F54" s="145"/>
      <c r="G54" s="145"/>
      <c r="H54" s="146"/>
      <c r="I54" s="127"/>
      <c r="J54" s="128"/>
      <c r="K54" s="129"/>
      <c r="L54" s="114"/>
      <c r="M54" s="159"/>
    </row>
    <row r="55" spans="1:13" ht="16.5">
      <c r="A55" s="124" t="s">
        <v>771</v>
      </c>
      <c r="B55" s="125" t="s">
        <v>772</v>
      </c>
      <c r="C55" s="137">
        <v>16.18</v>
      </c>
      <c r="D55" s="137">
        <v>25.14</v>
      </c>
      <c r="E55" s="137">
        <v>9.54</v>
      </c>
      <c r="F55" s="137">
        <v>16.58</v>
      </c>
      <c r="G55" s="137">
        <v>14.3</v>
      </c>
      <c r="H55" s="137">
        <v>2.6</v>
      </c>
      <c r="I55" s="127">
        <v>0</v>
      </c>
      <c r="J55" s="128">
        <f t="shared" si="4"/>
        <v>84.33999999999999</v>
      </c>
      <c r="K55" s="129">
        <v>18.8</v>
      </c>
      <c r="L55" s="114">
        <f t="shared" si="7"/>
        <v>86.27199999999999</v>
      </c>
      <c r="M55" s="159" t="s">
        <v>688</v>
      </c>
    </row>
    <row r="56" spans="1:13" ht="16.5">
      <c r="A56" s="124" t="s">
        <v>773</v>
      </c>
      <c r="B56" s="125" t="s">
        <v>774</v>
      </c>
      <c r="C56" s="137">
        <v>15.74</v>
      </c>
      <c r="D56" s="137">
        <v>21.56</v>
      </c>
      <c r="E56" s="137">
        <v>6.7</v>
      </c>
      <c r="F56" s="137">
        <v>15.1</v>
      </c>
      <c r="G56" s="137">
        <v>13.4</v>
      </c>
      <c r="H56" s="137">
        <v>1</v>
      </c>
      <c r="I56" s="127">
        <v>0</v>
      </c>
      <c r="J56" s="128">
        <f t="shared" si="4"/>
        <v>73.5</v>
      </c>
      <c r="K56" s="129">
        <v>11</v>
      </c>
      <c r="L56" s="114">
        <f t="shared" si="7"/>
        <v>69.80000000000001</v>
      </c>
      <c r="M56" s="159" t="s">
        <v>672</v>
      </c>
    </row>
    <row r="57" spans="1:13" ht="16.5">
      <c r="A57" s="124" t="s">
        <v>775</v>
      </c>
      <c r="B57" s="125" t="s">
        <v>776</v>
      </c>
      <c r="C57" s="137">
        <v>15.66</v>
      </c>
      <c r="D57" s="137">
        <v>24.78</v>
      </c>
      <c r="E57" s="137">
        <v>7.64</v>
      </c>
      <c r="F57" s="137">
        <v>16.16</v>
      </c>
      <c r="G57" s="137">
        <v>13.53</v>
      </c>
      <c r="H57" s="137">
        <v>2.2</v>
      </c>
      <c r="I57" s="127">
        <v>0</v>
      </c>
      <c r="J57" s="128">
        <f t="shared" si="4"/>
        <v>79.97</v>
      </c>
      <c r="K57" s="129">
        <v>15.5</v>
      </c>
      <c r="L57" s="114">
        <f t="shared" si="7"/>
        <v>79.476</v>
      </c>
      <c r="M57" s="159" t="s">
        <v>669</v>
      </c>
    </row>
    <row r="58" spans="1:13" ht="16.5">
      <c r="A58" s="124" t="s">
        <v>777</v>
      </c>
      <c r="B58" s="125" t="s">
        <v>778</v>
      </c>
      <c r="C58" s="137">
        <v>15.06</v>
      </c>
      <c r="D58" s="137">
        <v>24.46</v>
      </c>
      <c r="E58" s="137">
        <v>6.5</v>
      </c>
      <c r="F58" s="137">
        <v>15.15</v>
      </c>
      <c r="G58" s="137">
        <v>13.35</v>
      </c>
      <c r="H58" s="137">
        <v>2.4</v>
      </c>
      <c r="I58" s="127">
        <v>0</v>
      </c>
      <c r="J58" s="128">
        <f t="shared" si="4"/>
        <v>76.92</v>
      </c>
      <c r="K58" s="129">
        <v>17.2</v>
      </c>
      <c r="L58" s="114">
        <f t="shared" si="7"/>
        <v>78.736</v>
      </c>
      <c r="M58" s="159" t="s">
        <v>669</v>
      </c>
    </row>
    <row r="59" spans="1:13" ht="16.5">
      <c r="A59" s="124" t="s">
        <v>779</v>
      </c>
      <c r="B59" s="125" t="s">
        <v>780</v>
      </c>
      <c r="C59" s="137">
        <v>17.5</v>
      </c>
      <c r="D59" s="137">
        <v>26.16</v>
      </c>
      <c r="E59" s="137">
        <v>9.28</v>
      </c>
      <c r="F59" s="137">
        <v>17.26</v>
      </c>
      <c r="G59" s="137">
        <v>14.03</v>
      </c>
      <c r="H59" s="137">
        <v>3.3</v>
      </c>
      <c r="I59" s="127">
        <v>0</v>
      </c>
      <c r="J59" s="128">
        <f t="shared" si="4"/>
        <v>87.53</v>
      </c>
      <c r="K59" s="129">
        <v>18.7</v>
      </c>
      <c r="L59" s="114">
        <f t="shared" si="7"/>
        <v>88.724</v>
      </c>
      <c r="M59" s="159" t="s">
        <v>688</v>
      </c>
    </row>
    <row r="60" spans="1:13" ht="16.5">
      <c r="A60" s="124" t="s">
        <v>781</v>
      </c>
      <c r="B60" s="125" t="s">
        <v>782</v>
      </c>
      <c r="C60" s="137">
        <v>16.44</v>
      </c>
      <c r="D60" s="137">
        <v>24.44</v>
      </c>
      <c r="E60" s="142">
        <v>7.02</v>
      </c>
      <c r="F60" s="137">
        <v>14.3</v>
      </c>
      <c r="G60" s="137">
        <v>13.4</v>
      </c>
      <c r="H60" s="137">
        <v>1.7</v>
      </c>
      <c r="I60" s="127">
        <v>0</v>
      </c>
      <c r="J60" s="128">
        <f t="shared" si="4"/>
        <v>77.30000000000001</v>
      </c>
      <c r="K60" s="129">
        <v>17</v>
      </c>
      <c r="L60" s="114">
        <f t="shared" si="7"/>
        <v>78.84</v>
      </c>
      <c r="M60" s="159" t="s">
        <v>669</v>
      </c>
    </row>
    <row r="61" spans="1:13" ht="16.5">
      <c r="A61" s="124" t="s">
        <v>783</v>
      </c>
      <c r="B61" s="125" t="s">
        <v>784</v>
      </c>
      <c r="C61" s="137">
        <v>15.74</v>
      </c>
      <c r="D61" s="137">
        <v>25.44</v>
      </c>
      <c r="E61" s="137">
        <v>8.1</v>
      </c>
      <c r="F61" s="137">
        <v>15.38</v>
      </c>
      <c r="G61" s="137">
        <v>13.43</v>
      </c>
      <c r="H61" s="137">
        <v>1.9</v>
      </c>
      <c r="I61" s="127">
        <v>0</v>
      </c>
      <c r="J61" s="128">
        <f t="shared" si="4"/>
        <v>79.99000000000001</v>
      </c>
      <c r="K61" s="129">
        <v>16.7</v>
      </c>
      <c r="L61" s="114">
        <f t="shared" si="7"/>
        <v>80.69200000000001</v>
      </c>
      <c r="M61" s="159" t="s">
        <v>675</v>
      </c>
    </row>
    <row r="62" spans="1:13" ht="16.5">
      <c r="A62" s="124" t="s">
        <v>785</v>
      </c>
      <c r="B62" s="125" t="s">
        <v>786</v>
      </c>
      <c r="C62" s="137">
        <v>16.68</v>
      </c>
      <c r="D62" s="137">
        <v>24.62</v>
      </c>
      <c r="E62" s="137">
        <v>8.4</v>
      </c>
      <c r="F62" s="137">
        <v>15.83</v>
      </c>
      <c r="G62" s="137">
        <v>13.83</v>
      </c>
      <c r="H62" s="137">
        <v>1.2</v>
      </c>
      <c r="I62" s="127">
        <v>0</v>
      </c>
      <c r="J62" s="128">
        <f t="shared" si="4"/>
        <v>80.56</v>
      </c>
      <c r="K62" s="129">
        <v>17.1</v>
      </c>
      <c r="L62" s="114">
        <f t="shared" si="7"/>
        <v>81.548</v>
      </c>
      <c r="M62" s="159" t="s">
        <v>675</v>
      </c>
    </row>
    <row r="63" spans="1:13" ht="16.5">
      <c r="A63" s="124" t="s">
        <v>787</v>
      </c>
      <c r="B63" s="125" t="s">
        <v>788</v>
      </c>
      <c r="C63" s="147">
        <v>15.02</v>
      </c>
      <c r="D63" s="148">
        <v>24.26</v>
      </c>
      <c r="E63" s="148">
        <v>6.62</v>
      </c>
      <c r="F63" s="148">
        <v>16.28</v>
      </c>
      <c r="G63" s="148">
        <v>14.57</v>
      </c>
      <c r="H63" s="137">
        <v>1.7</v>
      </c>
      <c r="I63" s="127">
        <v>0</v>
      </c>
      <c r="J63" s="128">
        <f t="shared" si="4"/>
        <v>78.45</v>
      </c>
      <c r="K63" s="129">
        <v>12.4</v>
      </c>
      <c r="L63" s="114">
        <f t="shared" si="7"/>
        <v>75.16000000000001</v>
      </c>
      <c r="M63" s="159" t="s">
        <v>669</v>
      </c>
    </row>
    <row r="64" spans="1:13" ht="16.5">
      <c r="A64" s="124" t="s">
        <v>789</v>
      </c>
      <c r="B64" s="125" t="s">
        <v>790</v>
      </c>
      <c r="C64" s="137">
        <v>14.9</v>
      </c>
      <c r="D64" s="137">
        <v>24.24</v>
      </c>
      <c r="E64" s="137">
        <v>8.12</v>
      </c>
      <c r="F64" s="137">
        <v>14.95</v>
      </c>
      <c r="G64" s="137">
        <v>14.38</v>
      </c>
      <c r="H64" s="144">
        <v>3.6</v>
      </c>
      <c r="I64" s="127">
        <v>0</v>
      </c>
      <c r="J64" s="128">
        <f t="shared" si="4"/>
        <v>80.18999999999998</v>
      </c>
      <c r="K64" s="129">
        <v>2.7</v>
      </c>
      <c r="L64" s="114">
        <f t="shared" si="7"/>
        <v>66.85199999999999</v>
      </c>
      <c r="M64" s="159" t="s">
        <v>672</v>
      </c>
    </row>
    <row r="65" spans="1:13" ht="16.5">
      <c r="A65" s="124" t="s">
        <v>791</v>
      </c>
      <c r="B65" s="125" t="s">
        <v>792</v>
      </c>
      <c r="C65" s="137">
        <v>14.58</v>
      </c>
      <c r="D65" s="137">
        <v>25.06</v>
      </c>
      <c r="E65" s="137">
        <v>6.7</v>
      </c>
      <c r="F65" s="137">
        <v>14.38</v>
      </c>
      <c r="G65" s="137">
        <v>13.78</v>
      </c>
      <c r="H65" s="137">
        <v>1.7</v>
      </c>
      <c r="I65" s="127">
        <v>0</v>
      </c>
      <c r="J65" s="128">
        <f t="shared" si="4"/>
        <v>76.2</v>
      </c>
      <c r="K65" s="129">
        <v>14.4</v>
      </c>
      <c r="L65" s="114">
        <f t="shared" si="7"/>
        <v>75.36000000000001</v>
      </c>
      <c r="M65" s="159" t="s">
        <v>669</v>
      </c>
    </row>
    <row r="66" spans="1:13" ht="16.5">
      <c r="A66" s="124" t="s">
        <v>793</v>
      </c>
      <c r="B66" s="125" t="s">
        <v>794</v>
      </c>
      <c r="C66" s="137">
        <v>17</v>
      </c>
      <c r="D66" s="137">
        <v>26.28</v>
      </c>
      <c r="E66" s="137">
        <v>8.3</v>
      </c>
      <c r="F66" s="137">
        <v>16.13</v>
      </c>
      <c r="G66" s="137">
        <v>14</v>
      </c>
      <c r="H66" s="137">
        <v>1.7</v>
      </c>
      <c r="I66" s="127">
        <v>0</v>
      </c>
      <c r="J66" s="128">
        <f t="shared" si="4"/>
        <v>83.41</v>
      </c>
      <c r="K66" s="129">
        <v>17.7</v>
      </c>
      <c r="L66" s="114">
        <f t="shared" si="7"/>
        <v>84.428</v>
      </c>
      <c r="M66" s="159" t="s">
        <v>675</v>
      </c>
    </row>
    <row r="67" spans="1:13" ht="16.5">
      <c r="A67" s="124" t="s">
        <v>795</v>
      </c>
      <c r="B67" s="125" t="s">
        <v>796</v>
      </c>
      <c r="C67" s="137">
        <v>15.02</v>
      </c>
      <c r="D67" s="137">
        <v>18.88</v>
      </c>
      <c r="E67" s="137">
        <v>6.1</v>
      </c>
      <c r="F67" s="137">
        <v>15.03</v>
      </c>
      <c r="G67" s="137">
        <v>13.38</v>
      </c>
      <c r="H67" s="137">
        <v>1</v>
      </c>
      <c r="I67" s="127">
        <v>0</v>
      </c>
      <c r="J67" s="128">
        <f t="shared" si="4"/>
        <v>69.41</v>
      </c>
      <c r="K67" s="129">
        <v>14</v>
      </c>
      <c r="L67" s="114">
        <f t="shared" si="7"/>
        <v>69.52799999999999</v>
      </c>
      <c r="M67" s="159" t="s">
        <v>672</v>
      </c>
    </row>
    <row r="68" spans="1:13" ht="16.5">
      <c r="A68" s="139" t="s">
        <v>797</v>
      </c>
      <c r="B68" s="140"/>
      <c r="C68" s="144"/>
      <c r="D68" s="145"/>
      <c r="E68" s="145"/>
      <c r="F68" s="145"/>
      <c r="G68" s="145"/>
      <c r="H68" s="112"/>
      <c r="I68" s="127"/>
      <c r="J68" s="128"/>
      <c r="K68" s="129"/>
      <c r="L68" s="114"/>
      <c r="M68" s="159"/>
    </row>
    <row r="69" spans="1:13" ht="16.5">
      <c r="A69" s="116" t="s">
        <v>798</v>
      </c>
      <c r="B69" s="156" t="s">
        <v>63</v>
      </c>
      <c r="C69" s="149">
        <v>18.94</v>
      </c>
      <c r="D69" s="149">
        <v>27.56</v>
      </c>
      <c r="E69" s="149">
        <v>10</v>
      </c>
      <c r="F69" s="149">
        <v>18.23</v>
      </c>
      <c r="G69" s="150">
        <v>14.98</v>
      </c>
      <c r="H69" s="151">
        <v>3.5</v>
      </c>
      <c r="I69" s="119">
        <v>0</v>
      </c>
      <c r="J69" s="120">
        <f aca="true" t="shared" si="8" ref="J69:J96">C69+D69+E69+F69+G69+H69-I69</f>
        <v>93.21000000000001</v>
      </c>
      <c r="K69" s="121">
        <v>20</v>
      </c>
      <c r="L69" s="122">
        <f aca="true" t="shared" si="9" ref="L69:L75">J69*0.8+K69</f>
        <v>94.56800000000001</v>
      </c>
      <c r="M69" s="159" t="s">
        <v>688</v>
      </c>
    </row>
    <row r="70" spans="1:13" ht="16.5">
      <c r="A70" s="116" t="s">
        <v>799</v>
      </c>
      <c r="B70" s="156" t="s">
        <v>800</v>
      </c>
      <c r="C70" s="123">
        <v>18.32</v>
      </c>
      <c r="D70" s="123">
        <v>26.22</v>
      </c>
      <c r="E70" s="123">
        <v>9.1</v>
      </c>
      <c r="F70" s="123">
        <v>15.93</v>
      </c>
      <c r="G70" s="150">
        <v>14.9</v>
      </c>
      <c r="H70" s="151">
        <v>3.8</v>
      </c>
      <c r="I70" s="119">
        <v>0</v>
      </c>
      <c r="J70" s="120">
        <f t="shared" si="8"/>
        <v>88.27</v>
      </c>
      <c r="K70" s="121">
        <v>12.6</v>
      </c>
      <c r="L70" s="122">
        <f t="shared" si="9"/>
        <v>83.216</v>
      </c>
      <c r="M70" s="160" t="s">
        <v>675</v>
      </c>
    </row>
    <row r="71" spans="1:13" ht="16.5">
      <c r="A71" s="116" t="s">
        <v>801</v>
      </c>
      <c r="B71" s="156" t="s">
        <v>802</v>
      </c>
      <c r="C71" s="149">
        <v>17.86</v>
      </c>
      <c r="D71" s="149">
        <v>26.68</v>
      </c>
      <c r="E71" s="149">
        <v>9.3</v>
      </c>
      <c r="F71" s="149">
        <v>16.48</v>
      </c>
      <c r="G71" s="150">
        <v>14.23</v>
      </c>
      <c r="H71" s="151">
        <v>2.7</v>
      </c>
      <c r="I71" s="119">
        <v>0</v>
      </c>
      <c r="J71" s="120">
        <f t="shared" si="8"/>
        <v>87.25000000000001</v>
      </c>
      <c r="K71" s="121">
        <v>19.2</v>
      </c>
      <c r="L71" s="122">
        <f t="shared" si="9"/>
        <v>89.00000000000001</v>
      </c>
      <c r="M71" s="159" t="s">
        <v>688</v>
      </c>
    </row>
    <row r="72" spans="1:13" ht="16.5">
      <c r="A72" s="116" t="s">
        <v>803</v>
      </c>
      <c r="B72" s="156" t="s">
        <v>804</v>
      </c>
      <c r="C72" s="149">
        <v>16.58</v>
      </c>
      <c r="D72" s="149">
        <v>23.12</v>
      </c>
      <c r="E72" s="149">
        <v>8.1</v>
      </c>
      <c r="F72" s="149">
        <v>15.63</v>
      </c>
      <c r="G72" s="150">
        <v>13.98</v>
      </c>
      <c r="H72" s="151">
        <v>0.2</v>
      </c>
      <c r="I72" s="119">
        <v>0</v>
      </c>
      <c r="J72" s="120">
        <f t="shared" si="8"/>
        <v>77.61000000000001</v>
      </c>
      <c r="K72" s="121">
        <v>16</v>
      </c>
      <c r="L72" s="122">
        <f t="shared" si="9"/>
        <v>78.08800000000002</v>
      </c>
      <c r="M72" s="160" t="s">
        <v>669</v>
      </c>
    </row>
    <row r="73" spans="1:13" ht="28.5">
      <c r="A73" s="116" t="s">
        <v>805</v>
      </c>
      <c r="B73" s="156" t="s">
        <v>806</v>
      </c>
      <c r="C73" s="152">
        <v>15.62</v>
      </c>
      <c r="D73" s="152">
        <v>25</v>
      </c>
      <c r="E73" s="152">
        <v>6.82</v>
      </c>
      <c r="F73" s="152">
        <v>9.8</v>
      </c>
      <c r="G73" s="150">
        <v>13.05</v>
      </c>
      <c r="H73" s="151">
        <v>1.8</v>
      </c>
      <c r="I73" s="119">
        <v>0</v>
      </c>
      <c r="J73" s="120">
        <f t="shared" si="8"/>
        <v>72.08999999999999</v>
      </c>
      <c r="K73" s="121">
        <v>16.1</v>
      </c>
      <c r="L73" s="122">
        <f t="shared" si="9"/>
        <v>73.77199999999999</v>
      </c>
      <c r="M73" s="160" t="s">
        <v>669</v>
      </c>
    </row>
    <row r="74" spans="1:13" ht="32.25" customHeight="1">
      <c r="A74" s="116" t="s">
        <v>807</v>
      </c>
      <c r="B74" s="156" t="s">
        <v>808</v>
      </c>
      <c r="C74" s="152">
        <v>16.1</v>
      </c>
      <c r="D74" s="152">
        <v>25.44</v>
      </c>
      <c r="E74" s="152">
        <v>8.86</v>
      </c>
      <c r="F74" s="152">
        <v>18.2</v>
      </c>
      <c r="G74" s="150">
        <v>14.2</v>
      </c>
      <c r="H74" s="153">
        <v>0</v>
      </c>
      <c r="I74" s="119">
        <v>0</v>
      </c>
      <c r="J74" s="120">
        <f t="shared" si="8"/>
        <v>82.80000000000001</v>
      </c>
      <c r="K74" s="121">
        <v>14.6</v>
      </c>
      <c r="L74" s="122">
        <f t="shared" si="9"/>
        <v>80.84</v>
      </c>
      <c r="M74" s="160" t="s">
        <v>675</v>
      </c>
    </row>
    <row r="75" spans="1:13" ht="33" customHeight="1">
      <c r="A75" s="116" t="s">
        <v>809</v>
      </c>
      <c r="B75" s="156" t="s">
        <v>810</v>
      </c>
      <c r="C75" s="154">
        <v>0</v>
      </c>
      <c r="D75" s="154">
        <v>0</v>
      </c>
      <c r="E75" s="154">
        <v>0</v>
      </c>
      <c r="F75" s="154">
        <v>0</v>
      </c>
      <c r="G75" s="150">
        <v>0</v>
      </c>
      <c r="H75" s="153">
        <v>0.6</v>
      </c>
      <c r="I75" s="119">
        <v>0</v>
      </c>
      <c r="J75" s="120">
        <f t="shared" si="8"/>
        <v>0.6</v>
      </c>
      <c r="K75" s="121">
        <v>9.2</v>
      </c>
      <c r="L75" s="122">
        <f t="shared" si="9"/>
        <v>9.68</v>
      </c>
      <c r="M75" s="160" t="s">
        <v>767</v>
      </c>
    </row>
    <row r="76" spans="1:13" ht="33" customHeight="1">
      <c r="A76" s="116" t="s">
        <v>200</v>
      </c>
      <c r="B76" s="156" t="s">
        <v>811</v>
      </c>
      <c r="C76" s="154">
        <v>14.7</v>
      </c>
      <c r="D76" s="154">
        <v>20.52</v>
      </c>
      <c r="E76" s="154">
        <v>6.64</v>
      </c>
      <c r="F76" s="154">
        <v>14.65</v>
      </c>
      <c r="G76" s="150">
        <v>13.55</v>
      </c>
      <c r="H76" s="153">
        <v>0.6</v>
      </c>
      <c r="I76" s="119">
        <v>0</v>
      </c>
      <c r="J76" s="120">
        <f t="shared" si="8"/>
        <v>70.66</v>
      </c>
      <c r="K76" s="121">
        <v>17.9</v>
      </c>
      <c r="L76" s="122">
        <f aca="true" t="shared" si="10" ref="L76:L96">J76*0.8+K76</f>
        <v>74.428</v>
      </c>
      <c r="M76" s="160" t="s">
        <v>669</v>
      </c>
    </row>
    <row r="77" spans="1:13" ht="36.75" customHeight="1">
      <c r="A77" s="116" t="s">
        <v>812</v>
      </c>
      <c r="B77" s="156" t="s">
        <v>813</v>
      </c>
      <c r="C77" s="149">
        <v>15.94</v>
      </c>
      <c r="D77" s="149">
        <v>25.58</v>
      </c>
      <c r="E77" s="149">
        <v>8.04</v>
      </c>
      <c r="F77" s="149">
        <v>10.38</v>
      </c>
      <c r="G77" s="150">
        <v>13.93</v>
      </c>
      <c r="H77" s="153">
        <v>0.6</v>
      </c>
      <c r="I77" s="119">
        <v>0</v>
      </c>
      <c r="J77" s="120">
        <f t="shared" si="8"/>
        <v>74.47</v>
      </c>
      <c r="K77" s="121">
        <v>12.6</v>
      </c>
      <c r="L77" s="122">
        <f t="shared" si="10"/>
        <v>72.176</v>
      </c>
      <c r="M77" s="160" t="s">
        <v>669</v>
      </c>
    </row>
    <row r="78" spans="1:13" ht="36" customHeight="1">
      <c r="A78" s="116" t="s">
        <v>814</v>
      </c>
      <c r="B78" s="156" t="s">
        <v>815</v>
      </c>
      <c r="C78" s="149">
        <v>17.28</v>
      </c>
      <c r="D78" s="149">
        <v>25.5</v>
      </c>
      <c r="E78" s="149">
        <v>8.52</v>
      </c>
      <c r="F78" s="149">
        <v>14.96</v>
      </c>
      <c r="G78" s="150">
        <v>14.05</v>
      </c>
      <c r="H78" s="153">
        <v>1.5</v>
      </c>
      <c r="I78" s="119">
        <v>0</v>
      </c>
      <c r="J78" s="120">
        <f t="shared" si="8"/>
        <v>81.80999999999999</v>
      </c>
      <c r="K78" s="121">
        <v>15.9</v>
      </c>
      <c r="L78" s="122">
        <f t="shared" si="10"/>
        <v>81.348</v>
      </c>
      <c r="M78" s="160" t="s">
        <v>675</v>
      </c>
    </row>
    <row r="79" spans="1:13" ht="28.5">
      <c r="A79" s="116" t="s">
        <v>816</v>
      </c>
      <c r="B79" s="156" t="s">
        <v>817</v>
      </c>
      <c r="C79" s="149">
        <v>14.02</v>
      </c>
      <c r="D79" s="149">
        <v>23.687</v>
      </c>
      <c r="E79" s="149">
        <v>7.06</v>
      </c>
      <c r="F79" s="149">
        <v>10.3</v>
      </c>
      <c r="G79" s="150">
        <v>13.75</v>
      </c>
      <c r="H79" s="153">
        <v>1.1</v>
      </c>
      <c r="I79" s="119">
        <v>0</v>
      </c>
      <c r="J79" s="120">
        <f t="shared" si="8"/>
        <v>69.917</v>
      </c>
      <c r="K79" s="121">
        <v>-2</v>
      </c>
      <c r="L79" s="122">
        <f t="shared" si="10"/>
        <v>53.933600000000006</v>
      </c>
      <c r="M79" s="160" t="s">
        <v>767</v>
      </c>
    </row>
    <row r="80" spans="1:13" ht="33.75" customHeight="1">
      <c r="A80" s="116" t="s">
        <v>818</v>
      </c>
      <c r="B80" s="156" t="s">
        <v>819</v>
      </c>
      <c r="C80" s="149">
        <v>16.54</v>
      </c>
      <c r="D80" s="149">
        <v>24.98</v>
      </c>
      <c r="E80" s="149">
        <v>8.52</v>
      </c>
      <c r="F80" s="149">
        <v>16.33</v>
      </c>
      <c r="G80" s="150">
        <v>13.95</v>
      </c>
      <c r="H80" s="153">
        <v>4.5</v>
      </c>
      <c r="I80" s="119">
        <v>0</v>
      </c>
      <c r="J80" s="120">
        <f t="shared" si="8"/>
        <v>84.82</v>
      </c>
      <c r="K80" s="121">
        <v>17.8</v>
      </c>
      <c r="L80" s="122">
        <f t="shared" si="10"/>
        <v>85.65599999999999</v>
      </c>
      <c r="M80" s="159" t="s">
        <v>688</v>
      </c>
    </row>
    <row r="81" spans="1:13" ht="35.25" customHeight="1">
      <c r="A81" s="116" t="s">
        <v>820</v>
      </c>
      <c r="B81" s="156" t="s">
        <v>821</v>
      </c>
      <c r="C81" s="149">
        <v>15.1</v>
      </c>
      <c r="D81" s="149">
        <v>24.64</v>
      </c>
      <c r="E81" s="149">
        <v>2.43</v>
      </c>
      <c r="F81" s="149">
        <v>14.11</v>
      </c>
      <c r="G81" s="150">
        <v>14</v>
      </c>
      <c r="H81" s="153">
        <v>0</v>
      </c>
      <c r="I81" s="119">
        <v>0</v>
      </c>
      <c r="J81" s="120">
        <f t="shared" si="8"/>
        <v>70.28</v>
      </c>
      <c r="K81" s="121">
        <v>13.2</v>
      </c>
      <c r="L81" s="122">
        <f t="shared" si="10"/>
        <v>69.424</v>
      </c>
      <c r="M81" s="160" t="s">
        <v>672</v>
      </c>
    </row>
    <row r="82" spans="1:13" ht="30.75" customHeight="1">
      <c r="A82" s="116" t="s">
        <v>822</v>
      </c>
      <c r="B82" s="156" t="s">
        <v>823</v>
      </c>
      <c r="C82" s="149">
        <v>16.06</v>
      </c>
      <c r="D82" s="149">
        <v>25.04</v>
      </c>
      <c r="E82" s="149">
        <v>8.76</v>
      </c>
      <c r="F82" s="149">
        <v>16.23</v>
      </c>
      <c r="G82" s="150">
        <v>13.73</v>
      </c>
      <c r="H82" s="153">
        <v>1.1</v>
      </c>
      <c r="I82" s="119">
        <v>0</v>
      </c>
      <c r="J82" s="120">
        <f>C82+D82+E82+F82+G82+H82-I82</f>
        <v>80.91999999999999</v>
      </c>
      <c r="K82" s="121">
        <v>17.6</v>
      </c>
      <c r="L82" s="122">
        <f t="shared" si="10"/>
        <v>82.33599999999998</v>
      </c>
      <c r="M82" s="160" t="s">
        <v>675</v>
      </c>
    </row>
    <row r="83" spans="1:13" ht="28.5">
      <c r="A83" s="116" t="s">
        <v>824</v>
      </c>
      <c r="B83" s="156" t="s">
        <v>825</v>
      </c>
      <c r="C83" s="149">
        <v>0</v>
      </c>
      <c r="D83" s="149">
        <v>0</v>
      </c>
      <c r="E83" s="149">
        <v>0</v>
      </c>
      <c r="F83" s="149">
        <v>0</v>
      </c>
      <c r="G83" s="150">
        <v>0</v>
      </c>
      <c r="H83" s="153">
        <v>0</v>
      </c>
      <c r="I83" s="119">
        <v>0</v>
      </c>
      <c r="J83" s="120">
        <f t="shared" si="8"/>
        <v>0</v>
      </c>
      <c r="K83" s="121">
        <v>-6</v>
      </c>
      <c r="L83" s="122">
        <f t="shared" si="10"/>
        <v>-6</v>
      </c>
      <c r="M83" s="160" t="s">
        <v>826</v>
      </c>
    </row>
    <row r="84" spans="1:13" ht="27" customHeight="1">
      <c r="A84" s="116" t="s">
        <v>827</v>
      </c>
      <c r="B84" s="156" t="s">
        <v>828</v>
      </c>
      <c r="C84" s="149">
        <v>13.82</v>
      </c>
      <c r="D84" s="149">
        <v>23.52</v>
      </c>
      <c r="E84" s="149">
        <v>7.78</v>
      </c>
      <c r="F84" s="149">
        <v>15.4</v>
      </c>
      <c r="G84" s="150">
        <v>13.78</v>
      </c>
      <c r="H84" s="153">
        <v>1.7</v>
      </c>
      <c r="I84" s="119">
        <v>0</v>
      </c>
      <c r="J84" s="120">
        <f t="shared" si="8"/>
        <v>76</v>
      </c>
      <c r="K84" s="121">
        <v>14</v>
      </c>
      <c r="L84" s="122">
        <f t="shared" si="10"/>
        <v>74.80000000000001</v>
      </c>
      <c r="M84" s="160" t="s">
        <v>669</v>
      </c>
    </row>
    <row r="85" spans="1:13" ht="16.5">
      <c r="A85" s="116" t="s">
        <v>829</v>
      </c>
      <c r="B85" s="156" t="s">
        <v>830</v>
      </c>
      <c r="C85" s="149">
        <v>15.08</v>
      </c>
      <c r="D85" s="149">
        <v>25.6</v>
      </c>
      <c r="E85" s="149">
        <v>8.02</v>
      </c>
      <c r="F85" s="149">
        <v>14.38</v>
      </c>
      <c r="G85" s="150">
        <v>13.9</v>
      </c>
      <c r="H85" s="153">
        <v>2.4</v>
      </c>
      <c r="I85" s="119">
        <v>0</v>
      </c>
      <c r="J85" s="120">
        <f t="shared" si="8"/>
        <v>79.38000000000001</v>
      </c>
      <c r="K85" s="121">
        <v>14.8</v>
      </c>
      <c r="L85" s="122">
        <f t="shared" si="10"/>
        <v>78.30400000000002</v>
      </c>
      <c r="M85" s="160" t="s">
        <v>669</v>
      </c>
    </row>
    <row r="86" spans="1:13" ht="16.5">
      <c r="A86" s="116" t="s">
        <v>831</v>
      </c>
      <c r="B86" s="156" t="s">
        <v>832</v>
      </c>
      <c r="C86" s="149">
        <v>15.52</v>
      </c>
      <c r="D86" s="149">
        <v>24.62</v>
      </c>
      <c r="E86" s="149">
        <v>5.7</v>
      </c>
      <c r="F86" s="149">
        <v>9.25</v>
      </c>
      <c r="G86" s="150">
        <v>13.7</v>
      </c>
      <c r="H86" s="153">
        <v>1.3</v>
      </c>
      <c r="I86" s="119">
        <v>0</v>
      </c>
      <c r="J86" s="120">
        <f t="shared" si="8"/>
        <v>70.09</v>
      </c>
      <c r="K86" s="121">
        <v>11.7</v>
      </c>
      <c r="L86" s="122">
        <f t="shared" si="10"/>
        <v>67.772</v>
      </c>
      <c r="M86" s="160" t="s">
        <v>672</v>
      </c>
    </row>
    <row r="87" spans="1:13" ht="16.5">
      <c r="A87" s="116" t="s">
        <v>833</v>
      </c>
      <c r="B87" s="156" t="s">
        <v>834</v>
      </c>
      <c r="C87" s="155">
        <v>15.36</v>
      </c>
      <c r="D87" s="155">
        <v>22.52</v>
      </c>
      <c r="E87" s="155">
        <v>5.8</v>
      </c>
      <c r="F87" s="155">
        <v>13.66</v>
      </c>
      <c r="G87" s="150">
        <v>13.43</v>
      </c>
      <c r="H87" s="153">
        <v>0.6</v>
      </c>
      <c r="I87" s="119">
        <v>2</v>
      </c>
      <c r="J87" s="120">
        <f t="shared" si="8"/>
        <v>69.36999999999998</v>
      </c>
      <c r="K87" s="121">
        <v>11.1</v>
      </c>
      <c r="L87" s="122">
        <f t="shared" si="10"/>
        <v>66.59599999999998</v>
      </c>
      <c r="M87" s="160" t="s">
        <v>672</v>
      </c>
    </row>
    <row r="88" spans="1:13" ht="16.5">
      <c r="A88" s="116" t="s">
        <v>835</v>
      </c>
      <c r="B88" s="156" t="s">
        <v>836</v>
      </c>
      <c r="C88" s="155">
        <v>12.28</v>
      </c>
      <c r="D88" s="155">
        <v>22.1</v>
      </c>
      <c r="E88" s="155">
        <v>0</v>
      </c>
      <c r="F88" s="155">
        <v>0</v>
      </c>
      <c r="G88" s="150">
        <v>10.9</v>
      </c>
      <c r="H88" s="153">
        <v>4.7</v>
      </c>
      <c r="I88" s="119">
        <v>0</v>
      </c>
      <c r="J88" s="120">
        <f t="shared" si="8"/>
        <v>49.980000000000004</v>
      </c>
      <c r="K88" s="121">
        <v>16</v>
      </c>
      <c r="L88" s="122">
        <f t="shared" si="10"/>
        <v>55.98400000000001</v>
      </c>
      <c r="M88" s="160" t="s">
        <v>767</v>
      </c>
    </row>
    <row r="89" spans="1:13" ht="16.5">
      <c r="A89" s="116" t="s">
        <v>837</v>
      </c>
      <c r="B89" s="156" t="s">
        <v>838</v>
      </c>
      <c r="C89" s="155">
        <v>16.04</v>
      </c>
      <c r="D89" s="155">
        <v>24.14</v>
      </c>
      <c r="E89" s="155">
        <v>8.5</v>
      </c>
      <c r="F89" s="155">
        <v>16.65</v>
      </c>
      <c r="G89" s="150">
        <v>13.78</v>
      </c>
      <c r="H89" s="153">
        <v>1</v>
      </c>
      <c r="I89" s="119">
        <v>0</v>
      </c>
      <c r="J89" s="120">
        <f t="shared" si="8"/>
        <v>80.11</v>
      </c>
      <c r="K89" s="121">
        <v>16</v>
      </c>
      <c r="L89" s="122">
        <f t="shared" si="10"/>
        <v>80.08800000000001</v>
      </c>
      <c r="M89" s="160" t="s">
        <v>675</v>
      </c>
    </row>
    <row r="90" spans="1:13" ht="39" customHeight="1">
      <c r="A90" s="116" t="s">
        <v>839</v>
      </c>
      <c r="B90" s="156" t="s">
        <v>840</v>
      </c>
      <c r="C90" s="155">
        <v>16.8</v>
      </c>
      <c r="D90" s="155">
        <v>24.68</v>
      </c>
      <c r="E90" s="155">
        <v>8.2</v>
      </c>
      <c r="F90" s="155">
        <v>14.15</v>
      </c>
      <c r="G90" s="150">
        <v>14.05</v>
      </c>
      <c r="H90" s="153">
        <v>0.9</v>
      </c>
      <c r="I90" s="119">
        <v>2</v>
      </c>
      <c r="J90" s="120">
        <f t="shared" si="8"/>
        <v>76.78000000000002</v>
      </c>
      <c r="K90" s="121">
        <v>14.9</v>
      </c>
      <c r="L90" s="122">
        <f t="shared" si="10"/>
        <v>76.32400000000001</v>
      </c>
      <c r="M90" s="160" t="s">
        <v>669</v>
      </c>
    </row>
    <row r="91" spans="1:13" ht="16.5">
      <c r="A91" s="116" t="s">
        <v>841</v>
      </c>
      <c r="B91" s="156" t="s">
        <v>842</v>
      </c>
      <c r="C91" s="155">
        <v>16.76</v>
      </c>
      <c r="D91" s="155">
        <v>23.16</v>
      </c>
      <c r="E91" s="155">
        <v>7.74</v>
      </c>
      <c r="F91" s="155">
        <v>13.98</v>
      </c>
      <c r="G91" s="150">
        <v>13.48</v>
      </c>
      <c r="H91" s="153">
        <v>2</v>
      </c>
      <c r="I91" s="119">
        <v>0</v>
      </c>
      <c r="J91" s="120">
        <f t="shared" si="8"/>
        <v>77.12</v>
      </c>
      <c r="K91" s="121">
        <v>11.9</v>
      </c>
      <c r="L91" s="122">
        <f t="shared" si="10"/>
        <v>73.596</v>
      </c>
      <c r="M91" s="160" t="s">
        <v>669</v>
      </c>
    </row>
    <row r="92" spans="1:13" ht="33" customHeight="1">
      <c r="A92" s="116" t="s">
        <v>843</v>
      </c>
      <c r="B92" s="156" t="s">
        <v>844</v>
      </c>
      <c r="C92" s="155">
        <v>10.68</v>
      </c>
      <c r="D92" s="155">
        <v>23.08</v>
      </c>
      <c r="E92" s="155">
        <v>6.3</v>
      </c>
      <c r="F92" s="155">
        <v>0</v>
      </c>
      <c r="G92" s="150">
        <v>12.93</v>
      </c>
      <c r="H92" s="153">
        <v>1.4</v>
      </c>
      <c r="I92" s="119">
        <v>0</v>
      </c>
      <c r="J92" s="120">
        <f t="shared" si="8"/>
        <v>54.38999999999999</v>
      </c>
      <c r="K92" s="121">
        <v>13.8</v>
      </c>
      <c r="L92" s="122">
        <f t="shared" si="10"/>
        <v>57.312</v>
      </c>
      <c r="M92" s="160" t="s">
        <v>767</v>
      </c>
    </row>
    <row r="93" spans="1:13" ht="16.5">
      <c r="A93" s="150" t="s">
        <v>845</v>
      </c>
      <c r="B93" s="157" t="s">
        <v>846</v>
      </c>
      <c r="C93" s="155">
        <v>15.14</v>
      </c>
      <c r="D93" s="155">
        <v>22.38</v>
      </c>
      <c r="E93" s="155">
        <v>6.5</v>
      </c>
      <c r="F93" s="155">
        <v>12.4</v>
      </c>
      <c r="G93" s="150">
        <v>13.13</v>
      </c>
      <c r="H93" s="153">
        <v>2.7</v>
      </c>
      <c r="I93" s="119">
        <v>0</v>
      </c>
      <c r="J93" s="120">
        <f t="shared" si="8"/>
        <v>72.25</v>
      </c>
      <c r="K93" s="121">
        <v>14.6</v>
      </c>
      <c r="L93" s="122">
        <f t="shared" si="10"/>
        <v>72.4</v>
      </c>
      <c r="M93" s="160" t="s">
        <v>669</v>
      </c>
    </row>
    <row r="94" spans="1:13" ht="16.5">
      <c r="A94" s="150" t="s">
        <v>847</v>
      </c>
      <c r="B94" s="157" t="s">
        <v>848</v>
      </c>
      <c r="C94" s="155">
        <v>14.68</v>
      </c>
      <c r="D94" s="155">
        <v>23.44</v>
      </c>
      <c r="E94" s="155">
        <v>2.9</v>
      </c>
      <c r="F94" s="155">
        <v>13.9</v>
      </c>
      <c r="G94" s="150">
        <v>13.18</v>
      </c>
      <c r="H94" s="153">
        <v>1.5</v>
      </c>
      <c r="I94" s="119">
        <v>0</v>
      </c>
      <c r="J94" s="120">
        <f t="shared" si="8"/>
        <v>69.6</v>
      </c>
      <c r="K94" s="121">
        <v>12</v>
      </c>
      <c r="L94" s="122">
        <f t="shared" si="10"/>
        <v>67.68</v>
      </c>
      <c r="M94" s="160" t="s">
        <v>672</v>
      </c>
    </row>
    <row r="95" spans="1:13" ht="16.5">
      <c r="A95" s="150" t="s">
        <v>849</v>
      </c>
      <c r="B95" s="157" t="s">
        <v>850</v>
      </c>
      <c r="C95" s="155">
        <v>17.12</v>
      </c>
      <c r="D95" s="155">
        <v>26.62</v>
      </c>
      <c r="E95" s="155">
        <v>8.6</v>
      </c>
      <c r="F95" s="155">
        <v>17.25</v>
      </c>
      <c r="G95" s="150">
        <v>14.43</v>
      </c>
      <c r="H95" s="153">
        <v>2.8</v>
      </c>
      <c r="I95" s="119">
        <v>0</v>
      </c>
      <c r="J95" s="120">
        <f t="shared" si="8"/>
        <v>86.82000000000001</v>
      </c>
      <c r="K95" s="121">
        <v>20</v>
      </c>
      <c r="L95" s="122">
        <f t="shared" si="10"/>
        <v>89.456</v>
      </c>
      <c r="M95" s="159" t="s">
        <v>688</v>
      </c>
    </row>
    <row r="96" spans="1:13" ht="16.5">
      <c r="A96" s="150" t="s">
        <v>851</v>
      </c>
      <c r="B96" s="157" t="s">
        <v>852</v>
      </c>
      <c r="C96" s="155">
        <v>14.62</v>
      </c>
      <c r="D96" s="155">
        <v>24.98</v>
      </c>
      <c r="E96" s="155">
        <v>5.4</v>
      </c>
      <c r="F96" s="155">
        <v>13.9</v>
      </c>
      <c r="G96" s="150">
        <v>13.8</v>
      </c>
      <c r="H96" s="153">
        <v>0.2</v>
      </c>
      <c r="I96" s="119">
        <v>0</v>
      </c>
      <c r="J96" s="120">
        <f t="shared" si="8"/>
        <v>72.9</v>
      </c>
      <c r="K96" s="121">
        <v>8.1</v>
      </c>
      <c r="L96" s="122">
        <f t="shared" si="10"/>
        <v>66.42</v>
      </c>
      <c r="M96" s="160" t="s">
        <v>672</v>
      </c>
    </row>
    <row r="97" spans="8:11" ht="16.5">
      <c r="H97" s="25"/>
      <c r="I97" s="30"/>
      <c r="J97" s="30"/>
      <c r="K97" s="60"/>
    </row>
  </sheetData>
  <mergeCells count="6">
    <mergeCell ref="A1:L1"/>
    <mergeCell ref="A3:B3"/>
    <mergeCell ref="A11:B11"/>
    <mergeCell ref="A68:B68"/>
    <mergeCell ref="A54:B54"/>
    <mergeCell ref="A35:B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&amp;L&amp;D列印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SheetLayoutView="100" workbookViewId="0" topLeftCell="A1">
      <selection activeCell="J8" sqref="J8:J9"/>
    </sheetView>
  </sheetViews>
  <sheetFormatPr defaultColWidth="9.00390625" defaultRowHeight="16.5"/>
  <cols>
    <col min="1" max="1" width="7.50390625" style="8" customWidth="1"/>
    <col min="2" max="2" width="19.75390625" style="8" customWidth="1"/>
    <col min="3" max="6" width="8.75390625" style="19" customWidth="1"/>
    <col min="7" max="16384" width="9.00390625" style="8" customWidth="1"/>
  </cols>
  <sheetData>
    <row r="1" spans="1:6" ht="21">
      <c r="A1" s="184" t="s">
        <v>191</v>
      </c>
      <c r="B1" s="184"/>
      <c r="C1" s="184"/>
      <c r="D1" s="184"/>
      <c r="E1" s="184"/>
      <c r="F1" s="184"/>
    </row>
    <row r="2" spans="1:6" ht="32.25" customHeight="1">
      <c r="A2" s="185" t="s">
        <v>156</v>
      </c>
      <c r="B2" s="186" t="s">
        <v>0</v>
      </c>
      <c r="C2" s="28" t="s">
        <v>638</v>
      </c>
      <c r="D2" s="28" t="s">
        <v>639</v>
      </c>
      <c r="E2" s="28" t="s">
        <v>637</v>
      </c>
      <c r="F2" s="187" t="s">
        <v>196</v>
      </c>
    </row>
    <row r="3" spans="1:6" ht="16.5">
      <c r="A3" s="188" t="s">
        <v>190</v>
      </c>
      <c r="B3" s="189"/>
      <c r="C3" s="190">
        <v>5</v>
      </c>
      <c r="D3" s="190">
        <v>5</v>
      </c>
      <c r="E3" s="190">
        <v>3</v>
      </c>
      <c r="F3" s="191">
        <f>(C3+D3)*0.2+E3</f>
        <v>5</v>
      </c>
    </row>
    <row r="4" spans="1:6" ht="16.5">
      <c r="A4" s="1" t="s">
        <v>26</v>
      </c>
      <c r="B4" s="2" t="s">
        <v>27</v>
      </c>
      <c r="C4" s="4">
        <v>3</v>
      </c>
      <c r="D4" s="4">
        <v>3.5</v>
      </c>
      <c r="E4" s="4">
        <v>0</v>
      </c>
      <c r="F4" s="4">
        <f aca="true" t="shared" si="0" ref="F4:F66">(C4+D4)*0.2+E4</f>
        <v>1.3</v>
      </c>
    </row>
    <row r="5" spans="1:6" ht="16.5">
      <c r="A5" s="1" t="s">
        <v>28</v>
      </c>
      <c r="B5" s="2" t="s">
        <v>131</v>
      </c>
      <c r="C5" s="4">
        <v>1</v>
      </c>
      <c r="D5" s="4">
        <v>0.5</v>
      </c>
      <c r="E5" s="4">
        <v>0</v>
      </c>
      <c r="F5" s="4">
        <f t="shared" si="0"/>
        <v>0.30000000000000004</v>
      </c>
    </row>
    <row r="6" spans="1:6" ht="16.5">
      <c r="A6" s="1" t="s">
        <v>29</v>
      </c>
      <c r="B6" s="2" t="s">
        <v>108</v>
      </c>
      <c r="C6" s="4">
        <v>5</v>
      </c>
      <c r="D6" s="4">
        <v>3.5</v>
      </c>
      <c r="E6" s="4">
        <v>0</v>
      </c>
      <c r="F6" s="4">
        <f t="shared" si="0"/>
        <v>1.7000000000000002</v>
      </c>
    </row>
    <row r="7" spans="1:6" ht="16.5">
      <c r="A7" s="1" t="s">
        <v>30</v>
      </c>
      <c r="B7" s="2" t="s">
        <v>132</v>
      </c>
      <c r="C7" s="4">
        <v>2</v>
      </c>
      <c r="D7" s="4">
        <v>4</v>
      </c>
      <c r="E7" s="4">
        <v>1</v>
      </c>
      <c r="F7" s="4">
        <f t="shared" si="0"/>
        <v>2.2</v>
      </c>
    </row>
    <row r="8" spans="1:6" ht="16.5">
      <c r="A8" s="1" t="s">
        <v>31</v>
      </c>
      <c r="B8" s="2" t="s">
        <v>32</v>
      </c>
      <c r="C8" s="4">
        <v>2</v>
      </c>
      <c r="D8" s="4">
        <v>1</v>
      </c>
      <c r="E8" s="4">
        <v>1</v>
      </c>
      <c r="F8" s="4">
        <f t="shared" si="0"/>
        <v>1.6</v>
      </c>
    </row>
    <row r="9" spans="1:6" ht="16.5">
      <c r="A9" s="1" t="s">
        <v>133</v>
      </c>
      <c r="B9" s="38" t="s">
        <v>134</v>
      </c>
      <c r="C9" s="4">
        <v>4</v>
      </c>
      <c r="D9" s="4">
        <v>3.5</v>
      </c>
      <c r="E9" s="4">
        <v>0</v>
      </c>
      <c r="F9" s="4">
        <f t="shared" si="0"/>
        <v>1.5</v>
      </c>
    </row>
    <row r="10" spans="1:6" ht="16.5">
      <c r="A10" s="1" t="s">
        <v>165</v>
      </c>
      <c r="B10" s="38" t="s">
        <v>446</v>
      </c>
      <c r="C10" s="4">
        <v>4</v>
      </c>
      <c r="D10" s="4">
        <v>3</v>
      </c>
      <c r="E10" s="4">
        <v>1</v>
      </c>
      <c r="F10" s="4">
        <f t="shared" si="0"/>
        <v>2.4000000000000004</v>
      </c>
    </row>
    <row r="11" spans="1:6" ht="16.5">
      <c r="A11" s="192" t="s">
        <v>641</v>
      </c>
      <c r="B11" s="192"/>
      <c r="C11" s="193"/>
      <c r="D11" s="193"/>
      <c r="E11" s="193"/>
      <c r="F11" s="4"/>
    </row>
    <row r="12" spans="1:6" ht="16.5">
      <c r="A12" s="1" t="s">
        <v>33</v>
      </c>
      <c r="B12" s="2" t="s">
        <v>110</v>
      </c>
      <c r="C12" s="4">
        <v>4</v>
      </c>
      <c r="D12" s="4">
        <v>4</v>
      </c>
      <c r="E12" s="4">
        <v>0</v>
      </c>
      <c r="F12" s="4">
        <f t="shared" si="0"/>
        <v>1.6</v>
      </c>
    </row>
    <row r="13" spans="1:6" ht="16.5">
      <c r="A13" s="1" t="s">
        <v>34</v>
      </c>
      <c r="B13" s="2" t="s">
        <v>35</v>
      </c>
      <c r="C13" s="4">
        <v>5</v>
      </c>
      <c r="D13" s="4">
        <v>4</v>
      </c>
      <c r="E13" s="4">
        <v>0</v>
      </c>
      <c r="F13" s="4">
        <f t="shared" si="0"/>
        <v>1.8</v>
      </c>
    </row>
    <row r="14" spans="1:6" ht="16.5">
      <c r="A14" s="1" t="s">
        <v>36</v>
      </c>
      <c r="B14" s="2" t="s">
        <v>135</v>
      </c>
      <c r="C14" s="4">
        <v>5</v>
      </c>
      <c r="D14" s="4">
        <v>4</v>
      </c>
      <c r="E14" s="4">
        <v>2</v>
      </c>
      <c r="F14" s="4">
        <f t="shared" si="0"/>
        <v>3.8</v>
      </c>
    </row>
    <row r="15" spans="1:6" ht="16.5">
      <c r="A15" s="1" t="s">
        <v>37</v>
      </c>
      <c r="B15" s="2" t="s">
        <v>1</v>
      </c>
      <c r="C15" s="4">
        <v>4</v>
      </c>
      <c r="D15" s="4">
        <v>3.5</v>
      </c>
      <c r="E15" s="4">
        <v>0</v>
      </c>
      <c r="F15" s="4">
        <f t="shared" si="0"/>
        <v>1.5</v>
      </c>
    </row>
    <row r="16" spans="1:6" ht="16.5">
      <c r="A16" s="1" t="s">
        <v>38</v>
      </c>
      <c r="B16" s="2" t="s">
        <v>2</v>
      </c>
      <c r="C16" s="4">
        <v>4</v>
      </c>
      <c r="D16" s="4">
        <v>3</v>
      </c>
      <c r="E16" s="4">
        <v>0</v>
      </c>
      <c r="F16" s="4">
        <f t="shared" si="0"/>
        <v>1.4000000000000001</v>
      </c>
    </row>
    <row r="17" spans="1:6" ht="16.5">
      <c r="A17" s="1" t="s">
        <v>39</v>
      </c>
      <c r="B17" s="2" t="s">
        <v>3</v>
      </c>
      <c r="C17" s="4">
        <v>3</v>
      </c>
      <c r="D17" s="4">
        <v>3.5</v>
      </c>
      <c r="E17" s="4">
        <v>1</v>
      </c>
      <c r="F17" s="4">
        <f t="shared" si="0"/>
        <v>2.3</v>
      </c>
    </row>
    <row r="18" spans="1:6" ht="16.5">
      <c r="A18" s="1" t="s">
        <v>40</v>
      </c>
      <c r="B18" s="2" t="s">
        <v>4</v>
      </c>
      <c r="C18" s="4">
        <v>3</v>
      </c>
      <c r="D18" s="4">
        <v>3.5</v>
      </c>
      <c r="E18" s="4">
        <v>0</v>
      </c>
      <c r="F18" s="4">
        <f t="shared" si="0"/>
        <v>1.3</v>
      </c>
    </row>
    <row r="19" spans="1:6" ht="16.5">
      <c r="A19" s="1" t="s">
        <v>41</v>
      </c>
      <c r="B19" s="2" t="s">
        <v>5</v>
      </c>
      <c r="C19" s="4">
        <v>3</v>
      </c>
      <c r="D19" s="4">
        <v>4</v>
      </c>
      <c r="E19" s="4">
        <v>0</v>
      </c>
      <c r="F19" s="4">
        <f t="shared" si="0"/>
        <v>1.4000000000000001</v>
      </c>
    </row>
    <row r="20" spans="1:6" ht="16.5">
      <c r="A20" s="1" t="s">
        <v>42</v>
      </c>
      <c r="B20" s="2" t="s">
        <v>6</v>
      </c>
      <c r="C20" s="9">
        <v>5</v>
      </c>
      <c r="D20" s="9">
        <v>4.5</v>
      </c>
      <c r="E20" s="9">
        <v>1</v>
      </c>
      <c r="F20" s="4">
        <f t="shared" si="0"/>
        <v>2.9000000000000004</v>
      </c>
    </row>
    <row r="21" spans="1:6" ht="16.5">
      <c r="A21" s="1" t="s">
        <v>43</v>
      </c>
      <c r="B21" s="2" t="s">
        <v>7</v>
      </c>
      <c r="C21" s="4">
        <v>5</v>
      </c>
      <c r="D21" s="4">
        <v>4.5</v>
      </c>
      <c r="E21" s="4">
        <v>2.5</v>
      </c>
      <c r="F21" s="4">
        <f t="shared" si="0"/>
        <v>4.4</v>
      </c>
    </row>
    <row r="22" spans="1:6" ht="16.5">
      <c r="A22" s="1" t="s">
        <v>44</v>
      </c>
      <c r="B22" s="2" t="s">
        <v>8</v>
      </c>
      <c r="C22" s="4">
        <v>4</v>
      </c>
      <c r="D22" s="4">
        <v>4.5</v>
      </c>
      <c r="E22" s="4">
        <v>2.5</v>
      </c>
      <c r="F22" s="4">
        <f t="shared" si="0"/>
        <v>4.2</v>
      </c>
    </row>
    <row r="23" spans="1:6" ht="16.5">
      <c r="A23" s="1" t="s">
        <v>45</v>
      </c>
      <c r="B23" s="2" t="s">
        <v>136</v>
      </c>
      <c r="C23" s="4">
        <v>5</v>
      </c>
      <c r="D23" s="4">
        <v>5</v>
      </c>
      <c r="E23" s="4">
        <v>0</v>
      </c>
      <c r="F23" s="4">
        <f t="shared" si="0"/>
        <v>2</v>
      </c>
    </row>
    <row r="24" spans="1:6" ht="16.5">
      <c r="A24" s="1" t="s">
        <v>46</v>
      </c>
      <c r="B24" s="2" t="s">
        <v>137</v>
      </c>
      <c r="C24" s="4">
        <v>1</v>
      </c>
      <c r="D24" s="4">
        <v>3</v>
      </c>
      <c r="E24" s="4">
        <v>0</v>
      </c>
      <c r="F24" s="4">
        <f t="shared" si="0"/>
        <v>0.8</v>
      </c>
    </row>
    <row r="25" spans="1:6" ht="16.5">
      <c r="A25" s="1" t="s">
        <v>78</v>
      </c>
      <c r="B25" s="2" t="s">
        <v>79</v>
      </c>
      <c r="C25" s="9">
        <v>4</v>
      </c>
      <c r="D25" s="9">
        <v>3.5</v>
      </c>
      <c r="E25" s="9">
        <v>0</v>
      </c>
      <c r="F25" s="4">
        <f t="shared" si="0"/>
        <v>1.5</v>
      </c>
    </row>
    <row r="26" spans="1:6" ht="16.5">
      <c r="A26" s="1" t="s">
        <v>80</v>
      </c>
      <c r="B26" s="2" t="s">
        <v>81</v>
      </c>
      <c r="C26" s="4">
        <v>5</v>
      </c>
      <c r="D26" s="4">
        <v>4</v>
      </c>
      <c r="E26" s="4">
        <v>0</v>
      </c>
      <c r="F26" s="4">
        <f t="shared" si="0"/>
        <v>1.8</v>
      </c>
    </row>
    <row r="27" spans="1:6" ht="16.5">
      <c r="A27" s="1" t="s">
        <v>82</v>
      </c>
      <c r="B27" s="2" t="s">
        <v>83</v>
      </c>
      <c r="C27" s="4">
        <v>3</v>
      </c>
      <c r="D27" s="4">
        <v>2</v>
      </c>
      <c r="E27" s="4">
        <v>0</v>
      </c>
      <c r="F27" s="4">
        <f t="shared" si="0"/>
        <v>1</v>
      </c>
    </row>
    <row r="28" spans="1:6" ht="16.5">
      <c r="A28" s="1" t="s">
        <v>84</v>
      </c>
      <c r="B28" s="2" t="s">
        <v>85</v>
      </c>
      <c r="C28" s="4">
        <v>2</v>
      </c>
      <c r="D28" s="4">
        <v>3.5</v>
      </c>
      <c r="E28" s="4">
        <v>1</v>
      </c>
      <c r="F28" s="4">
        <f t="shared" si="0"/>
        <v>2.1</v>
      </c>
    </row>
    <row r="29" spans="1:6" ht="16.5">
      <c r="A29" s="1" t="s">
        <v>138</v>
      </c>
      <c r="B29" s="2" t="s">
        <v>139</v>
      </c>
      <c r="C29" s="4">
        <v>2</v>
      </c>
      <c r="D29" s="4">
        <v>3.5</v>
      </c>
      <c r="E29" s="4">
        <v>0</v>
      </c>
      <c r="F29" s="4">
        <f t="shared" si="0"/>
        <v>1.1</v>
      </c>
    </row>
    <row r="30" spans="1:6" ht="16.5">
      <c r="A30" s="1" t="s">
        <v>140</v>
      </c>
      <c r="B30" s="2" t="s">
        <v>141</v>
      </c>
      <c r="C30" s="4">
        <v>5</v>
      </c>
      <c r="D30" s="4">
        <v>4.5</v>
      </c>
      <c r="E30" s="4">
        <v>2</v>
      </c>
      <c r="F30" s="4">
        <f t="shared" si="0"/>
        <v>3.9000000000000004</v>
      </c>
    </row>
    <row r="31" spans="1:6" ht="16.5">
      <c r="A31" s="1" t="s">
        <v>166</v>
      </c>
      <c r="B31" s="2" t="s">
        <v>167</v>
      </c>
      <c r="C31" s="4">
        <v>4</v>
      </c>
      <c r="D31" s="4">
        <v>2</v>
      </c>
      <c r="E31" s="4">
        <v>0</v>
      </c>
      <c r="F31" s="4">
        <f t="shared" si="0"/>
        <v>1.2000000000000002</v>
      </c>
    </row>
    <row r="32" spans="1:6" ht="16.5">
      <c r="A32" s="1" t="s">
        <v>168</v>
      </c>
      <c r="B32" s="2" t="s">
        <v>169</v>
      </c>
      <c r="C32" s="4">
        <v>4</v>
      </c>
      <c r="D32" s="4">
        <v>2</v>
      </c>
      <c r="E32" s="4">
        <v>0</v>
      </c>
      <c r="F32" s="4">
        <f t="shared" si="0"/>
        <v>1.2000000000000002</v>
      </c>
    </row>
    <row r="33" spans="1:6" ht="16.5">
      <c r="A33" s="1" t="s">
        <v>170</v>
      </c>
      <c r="B33" s="2" t="s">
        <v>172</v>
      </c>
      <c r="C33" s="4">
        <v>4</v>
      </c>
      <c r="D33" s="4">
        <v>2</v>
      </c>
      <c r="E33" s="4">
        <v>1</v>
      </c>
      <c r="F33" s="4">
        <f t="shared" si="0"/>
        <v>2.2</v>
      </c>
    </row>
    <row r="34" spans="1:6" ht="16.5">
      <c r="A34" s="1" t="s">
        <v>171</v>
      </c>
      <c r="B34" s="2" t="s">
        <v>173</v>
      </c>
      <c r="C34" s="11">
        <v>5</v>
      </c>
      <c r="D34" s="11">
        <v>3</v>
      </c>
      <c r="E34" s="11">
        <v>0</v>
      </c>
      <c r="F34" s="4">
        <f t="shared" si="0"/>
        <v>1.6</v>
      </c>
    </row>
    <row r="35" spans="1:6" ht="16.5">
      <c r="A35" s="192" t="s">
        <v>642</v>
      </c>
      <c r="B35" s="192"/>
      <c r="C35" s="193"/>
      <c r="D35" s="193"/>
      <c r="E35" s="193"/>
      <c r="F35" s="4"/>
    </row>
    <row r="36" spans="1:6" ht="16.5">
      <c r="A36" s="1" t="s">
        <v>47</v>
      </c>
      <c r="B36" s="2" t="s">
        <v>9</v>
      </c>
      <c r="C36" s="11">
        <v>3</v>
      </c>
      <c r="D36" s="11">
        <v>3.5</v>
      </c>
      <c r="E36" s="11">
        <v>0</v>
      </c>
      <c r="F36" s="4">
        <f t="shared" si="0"/>
        <v>1.3</v>
      </c>
    </row>
    <row r="37" spans="1:6" ht="16.5">
      <c r="A37" s="1" t="s">
        <v>48</v>
      </c>
      <c r="B37" s="2" t="s">
        <v>107</v>
      </c>
      <c r="C37" s="11">
        <v>2</v>
      </c>
      <c r="D37" s="11">
        <v>3</v>
      </c>
      <c r="E37" s="11">
        <v>0</v>
      </c>
      <c r="F37" s="4">
        <f t="shared" si="0"/>
        <v>1</v>
      </c>
    </row>
    <row r="38" spans="1:6" ht="16.5">
      <c r="A38" s="1" t="s">
        <v>175</v>
      </c>
      <c r="B38" s="2" t="s">
        <v>174</v>
      </c>
      <c r="C38" s="11">
        <v>5</v>
      </c>
      <c r="D38" s="11">
        <v>4</v>
      </c>
      <c r="E38" s="11">
        <v>0</v>
      </c>
      <c r="F38" s="4">
        <f t="shared" si="0"/>
        <v>1.8</v>
      </c>
    </row>
    <row r="39" spans="1:6" ht="16.5">
      <c r="A39" s="1" t="s">
        <v>49</v>
      </c>
      <c r="B39" s="2" t="s">
        <v>10</v>
      </c>
      <c r="C39" s="11">
        <v>1</v>
      </c>
      <c r="D39" s="11">
        <v>1</v>
      </c>
      <c r="E39" s="11">
        <v>0</v>
      </c>
      <c r="F39" s="4">
        <f t="shared" si="0"/>
        <v>0.4</v>
      </c>
    </row>
    <row r="40" spans="1:6" ht="16.5">
      <c r="A40" s="1" t="s">
        <v>157</v>
      </c>
      <c r="B40" s="2" t="s">
        <v>22</v>
      </c>
      <c r="C40" s="11">
        <v>5</v>
      </c>
      <c r="D40" s="11">
        <v>4</v>
      </c>
      <c r="E40" s="11">
        <v>0</v>
      </c>
      <c r="F40" s="4">
        <f t="shared" si="0"/>
        <v>1.8</v>
      </c>
    </row>
    <row r="41" spans="1:6" ht="16.5">
      <c r="A41" s="1" t="s">
        <v>50</v>
      </c>
      <c r="B41" s="2" t="s">
        <v>11</v>
      </c>
      <c r="C41" s="11">
        <v>3</v>
      </c>
      <c r="D41" s="11">
        <v>4</v>
      </c>
      <c r="E41" s="11">
        <v>0</v>
      </c>
      <c r="F41" s="4">
        <f t="shared" si="0"/>
        <v>1.4000000000000001</v>
      </c>
    </row>
    <row r="42" spans="1:6" ht="16.5">
      <c r="A42" s="1" t="s">
        <v>51</v>
      </c>
      <c r="B42" s="2" t="s">
        <v>12</v>
      </c>
      <c r="C42" s="11">
        <v>3</v>
      </c>
      <c r="D42" s="11">
        <v>3.5</v>
      </c>
      <c r="E42" s="11">
        <v>1.5</v>
      </c>
      <c r="F42" s="4">
        <f t="shared" si="0"/>
        <v>2.8</v>
      </c>
    </row>
    <row r="43" spans="1:6" ht="16.5">
      <c r="A43" s="1" t="s">
        <v>52</v>
      </c>
      <c r="B43" s="2" t="s">
        <v>13</v>
      </c>
      <c r="C43" s="11">
        <v>3</v>
      </c>
      <c r="D43" s="11">
        <v>3</v>
      </c>
      <c r="E43" s="11">
        <v>0</v>
      </c>
      <c r="F43" s="4">
        <f t="shared" si="0"/>
        <v>1.2000000000000002</v>
      </c>
    </row>
    <row r="44" spans="1:6" ht="16.5">
      <c r="A44" s="1" t="s">
        <v>53</v>
      </c>
      <c r="B44" s="2" t="s">
        <v>14</v>
      </c>
      <c r="C44" s="11">
        <v>4</v>
      </c>
      <c r="D44" s="11">
        <v>3.5</v>
      </c>
      <c r="E44" s="11">
        <v>0</v>
      </c>
      <c r="F44" s="4">
        <f t="shared" si="0"/>
        <v>1.5</v>
      </c>
    </row>
    <row r="45" spans="1:6" ht="16.5">
      <c r="A45" s="1" t="s">
        <v>86</v>
      </c>
      <c r="B45" s="2" t="s">
        <v>15</v>
      </c>
      <c r="C45" s="12">
        <v>5</v>
      </c>
      <c r="D45" s="11">
        <v>3.5</v>
      </c>
      <c r="E45" s="11">
        <v>1</v>
      </c>
      <c r="F45" s="4">
        <f t="shared" si="0"/>
        <v>2.7</v>
      </c>
    </row>
    <row r="46" spans="1:6" ht="16.5">
      <c r="A46" s="1" t="s">
        <v>55</v>
      </c>
      <c r="B46" s="2" t="s">
        <v>23</v>
      </c>
      <c r="C46" s="12">
        <v>5</v>
      </c>
      <c r="D46" s="12">
        <v>5</v>
      </c>
      <c r="E46" s="12">
        <v>2.5</v>
      </c>
      <c r="F46" s="4">
        <f t="shared" si="0"/>
        <v>4.5</v>
      </c>
    </row>
    <row r="47" spans="1:6" ht="16.5">
      <c r="A47" s="1" t="s">
        <v>54</v>
      </c>
      <c r="B47" s="2" t="s">
        <v>142</v>
      </c>
      <c r="C47" s="11">
        <v>4</v>
      </c>
      <c r="D47" s="11">
        <v>3</v>
      </c>
      <c r="E47" s="11">
        <v>1.5</v>
      </c>
      <c r="F47" s="4">
        <f t="shared" si="0"/>
        <v>2.9000000000000004</v>
      </c>
    </row>
    <row r="48" spans="1:6" ht="16.5">
      <c r="A48" s="1" t="s">
        <v>112</v>
      </c>
      <c r="B48" s="2" t="s">
        <v>111</v>
      </c>
      <c r="C48" s="11">
        <v>5</v>
      </c>
      <c r="D48" s="11">
        <v>4</v>
      </c>
      <c r="E48" s="11">
        <v>1.5</v>
      </c>
      <c r="F48" s="4">
        <f t="shared" si="0"/>
        <v>3.3</v>
      </c>
    </row>
    <row r="49" spans="1:6" ht="16.5">
      <c r="A49" s="1" t="s">
        <v>143</v>
      </c>
      <c r="B49" s="2" t="s">
        <v>144</v>
      </c>
      <c r="C49" s="11">
        <v>3</v>
      </c>
      <c r="D49" s="11">
        <v>3</v>
      </c>
      <c r="E49" s="11">
        <v>0</v>
      </c>
      <c r="F49" s="4">
        <f t="shared" si="0"/>
        <v>1.2000000000000002</v>
      </c>
    </row>
    <row r="50" spans="1:6" ht="16.5">
      <c r="A50" s="1" t="s">
        <v>176</v>
      </c>
      <c r="B50" s="2" t="s">
        <v>177</v>
      </c>
      <c r="C50" s="11">
        <v>4</v>
      </c>
      <c r="D50" s="11">
        <v>3.5</v>
      </c>
      <c r="E50" s="11">
        <v>0</v>
      </c>
      <c r="F50" s="4">
        <f t="shared" si="0"/>
        <v>1.5</v>
      </c>
    </row>
    <row r="51" spans="1:6" ht="16.5">
      <c r="A51" s="1" t="s">
        <v>178</v>
      </c>
      <c r="B51" s="2" t="s">
        <v>180</v>
      </c>
      <c r="C51" s="11">
        <v>5</v>
      </c>
      <c r="D51" s="11">
        <v>3.5</v>
      </c>
      <c r="E51" s="11">
        <v>0</v>
      </c>
      <c r="F51" s="4">
        <f t="shared" si="0"/>
        <v>1.7000000000000002</v>
      </c>
    </row>
    <row r="52" spans="1:6" ht="16.5">
      <c r="A52" s="1" t="s">
        <v>194</v>
      </c>
      <c r="B52" s="2" t="s">
        <v>195</v>
      </c>
      <c r="C52" s="11">
        <v>1</v>
      </c>
      <c r="D52" s="11">
        <v>1</v>
      </c>
      <c r="E52" s="11">
        <v>0</v>
      </c>
      <c r="F52" s="4">
        <f t="shared" si="0"/>
        <v>0.4</v>
      </c>
    </row>
    <row r="53" spans="1:6" ht="16.5">
      <c r="A53" s="1" t="s">
        <v>179</v>
      </c>
      <c r="B53" s="2" t="s">
        <v>181</v>
      </c>
      <c r="C53" s="11">
        <v>3</v>
      </c>
      <c r="D53" s="11">
        <v>1</v>
      </c>
      <c r="E53" s="11">
        <v>0</v>
      </c>
      <c r="F53" s="4">
        <f t="shared" si="0"/>
        <v>0.8</v>
      </c>
    </row>
    <row r="54" spans="1:6" ht="16.5">
      <c r="A54" s="194" t="s">
        <v>193</v>
      </c>
      <c r="B54" s="194"/>
      <c r="C54" s="193"/>
      <c r="D54" s="193"/>
      <c r="E54" s="193"/>
      <c r="F54" s="4"/>
    </row>
    <row r="55" spans="1:6" ht="16.5">
      <c r="A55" s="1" t="s">
        <v>56</v>
      </c>
      <c r="B55" s="2" t="s">
        <v>113</v>
      </c>
      <c r="C55" s="11">
        <v>5</v>
      </c>
      <c r="D55" s="11">
        <v>3</v>
      </c>
      <c r="E55" s="11">
        <v>1</v>
      </c>
      <c r="F55" s="4">
        <f t="shared" si="0"/>
        <v>2.6</v>
      </c>
    </row>
    <row r="56" spans="1:6" ht="16.5">
      <c r="A56" s="1" t="s">
        <v>87</v>
      </c>
      <c r="B56" s="2" t="s">
        <v>88</v>
      </c>
      <c r="C56" s="11">
        <v>2</v>
      </c>
      <c r="D56" s="11">
        <v>3</v>
      </c>
      <c r="E56" s="11">
        <v>0</v>
      </c>
      <c r="F56" s="4">
        <f t="shared" si="0"/>
        <v>1</v>
      </c>
    </row>
    <row r="57" spans="1:6" ht="16.5">
      <c r="A57" s="1" t="s">
        <v>57</v>
      </c>
      <c r="B57" s="2" t="s">
        <v>16</v>
      </c>
      <c r="C57" s="12">
        <v>3</v>
      </c>
      <c r="D57" s="12">
        <v>3</v>
      </c>
      <c r="E57" s="12">
        <v>1</v>
      </c>
      <c r="F57" s="4">
        <f t="shared" si="0"/>
        <v>2.2</v>
      </c>
    </row>
    <row r="58" spans="1:6" ht="16.5">
      <c r="A58" s="1" t="s">
        <v>182</v>
      </c>
      <c r="B58" s="2" t="s">
        <v>183</v>
      </c>
      <c r="C58" s="11">
        <v>3</v>
      </c>
      <c r="D58" s="11">
        <v>4</v>
      </c>
      <c r="E58" s="11">
        <v>1</v>
      </c>
      <c r="F58" s="4">
        <f t="shared" si="0"/>
        <v>2.4000000000000004</v>
      </c>
    </row>
    <row r="59" spans="1:6" ht="16.5">
      <c r="A59" s="1" t="s">
        <v>58</v>
      </c>
      <c r="B59" s="2" t="s">
        <v>145</v>
      </c>
      <c r="C59" s="11">
        <v>5</v>
      </c>
      <c r="D59" s="11">
        <v>4</v>
      </c>
      <c r="E59" s="11">
        <v>1.5</v>
      </c>
      <c r="F59" s="4">
        <f t="shared" si="0"/>
        <v>3.3</v>
      </c>
    </row>
    <row r="60" spans="1:6" ht="16.5">
      <c r="A60" s="1" t="s">
        <v>61</v>
      </c>
      <c r="B60" s="2" t="s">
        <v>17</v>
      </c>
      <c r="C60" s="11">
        <v>4</v>
      </c>
      <c r="D60" s="11">
        <v>4.5</v>
      </c>
      <c r="E60" s="11">
        <v>0</v>
      </c>
      <c r="F60" s="4">
        <f t="shared" si="0"/>
        <v>1.7000000000000002</v>
      </c>
    </row>
    <row r="61" spans="1:6" ht="16.5">
      <c r="A61" s="1" t="s">
        <v>59</v>
      </c>
      <c r="B61" s="2" t="s">
        <v>60</v>
      </c>
      <c r="C61" s="11">
        <v>5</v>
      </c>
      <c r="D61" s="11">
        <v>4.5</v>
      </c>
      <c r="E61" s="11">
        <v>0</v>
      </c>
      <c r="F61" s="4">
        <f t="shared" si="0"/>
        <v>1.9000000000000001</v>
      </c>
    </row>
    <row r="62" spans="1:6" ht="16.5">
      <c r="A62" s="1" t="s">
        <v>91</v>
      </c>
      <c r="B62" s="2" t="s">
        <v>92</v>
      </c>
      <c r="C62" s="11">
        <v>3</v>
      </c>
      <c r="D62" s="11">
        <v>3</v>
      </c>
      <c r="E62" s="11">
        <v>0</v>
      </c>
      <c r="F62" s="4">
        <f t="shared" si="0"/>
        <v>1.2000000000000002</v>
      </c>
    </row>
    <row r="63" spans="1:6" ht="16.5">
      <c r="A63" s="1" t="s">
        <v>89</v>
      </c>
      <c r="B63" s="2" t="s">
        <v>90</v>
      </c>
      <c r="C63" s="11">
        <v>5</v>
      </c>
      <c r="D63" s="11">
        <v>3.5</v>
      </c>
      <c r="E63" s="11">
        <v>0</v>
      </c>
      <c r="F63" s="4">
        <f t="shared" si="0"/>
        <v>1.7000000000000002</v>
      </c>
    </row>
    <row r="64" spans="1:6" ht="16.5">
      <c r="A64" s="1" t="s">
        <v>114</v>
      </c>
      <c r="B64" s="2" t="s">
        <v>109</v>
      </c>
      <c r="C64" s="11">
        <v>4</v>
      </c>
      <c r="D64" s="11">
        <v>4</v>
      </c>
      <c r="E64" s="11">
        <v>2</v>
      </c>
      <c r="F64" s="4">
        <f t="shared" si="0"/>
        <v>3.6</v>
      </c>
    </row>
    <row r="65" spans="1:6" ht="16.5">
      <c r="A65" s="1" t="s">
        <v>146</v>
      </c>
      <c r="B65" s="2" t="s">
        <v>147</v>
      </c>
      <c r="C65" s="12">
        <v>5</v>
      </c>
      <c r="D65" s="12">
        <v>3.5</v>
      </c>
      <c r="E65" s="12">
        <v>0</v>
      </c>
      <c r="F65" s="4">
        <f t="shared" si="0"/>
        <v>1.7000000000000002</v>
      </c>
    </row>
    <row r="66" spans="1:6" ht="16.5">
      <c r="A66" s="1" t="s">
        <v>184</v>
      </c>
      <c r="B66" s="2" t="s">
        <v>185</v>
      </c>
      <c r="C66" s="11">
        <v>5</v>
      </c>
      <c r="D66" s="11">
        <v>3.5</v>
      </c>
      <c r="E66" s="11">
        <v>0</v>
      </c>
      <c r="F66" s="4">
        <f t="shared" si="0"/>
        <v>1.7000000000000002</v>
      </c>
    </row>
    <row r="67" spans="1:6" ht="16.5">
      <c r="A67" s="1" t="s">
        <v>186</v>
      </c>
      <c r="B67" s="2" t="s">
        <v>187</v>
      </c>
      <c r="C67" s="11">
        <v>3</v>
      </c>
      <c r="D67" s="11">
        <v>2</v>
      </c>
      <c r="E67" s="11">
        <v>0</v>
      </c>
      <c r="F67" s="4">
        <f aca="true" t="shared" si="1" ref="F67:F96">(C67+D67)*0.2+E67</f>
        <v>1</v>
      </c>
    </row>
    <row r="68" spans="1:6" ht="16.5">
      <c r="A68" s="192" t="s">
        <v>189</v>
      </c>
      <c r="B68" s="192"/>
      <c r="C68" s="193"/>
      <c r="D68" s="193"/>
      <c r="E68" s="193"/>
      <c r="F68" s="4"/>
    </row>
    <row r="69" spans="1:6" ht="16.5">
      <c r="A69" s="1" t="s">
        <v>62</v>
      </c>
      <c r="B69" s="2" t="s">
        <v>63</v>
      </c>
      <c r="C69" s="13">
        <v>5</v>
      </c>
      <c r="D69" s="11">
        <v>5</v>
      </c>
      <c r="E69" s="11">
        <v>1.5</v>
      </c>
      <c r="F69" s="4">
        <f t="shared" si="1"/>
        <v>3.5</v>
      </c>
    </row>
    <row r="70" spans="1:6" ht="16.5">
      <c r="A70" s="1" t="s">
        <v>64</v>
      </c>
      <c r="B70" s="2" t="s">
        <v>24</v>
      </c>
      <c r="C70" s="13">
        <v>5</v>
      </c>
      <c r="D70" s="12">
        <v>4</v>
      </c>
      <c r="E70" s="12">
        <v>2</v>
      </c>
      <c r="F70" s="4">
        <f t="shared" si="1"/>
        <v>3.8</v>
      </c>
    </row>
    <row r="71" spans="1:6" ht="16.5">
      <c r="A71" s="1" t="s">
        <v>65</v>
      </c>
      <c r="B71" s="2" t="s">
        <v>18</v>
      </c>
      <c r="C71" s="13">
        <v>5</v>
      </c>
      <c r="D71" s="13">
        <v>3.5</v>
      </c>
      <c r="E71" s="13">
        <v>1</v>
      </c>
      <c r="F71" s="4">
        <f t="shared" si="1"/>
        <v>2.7</v>
      </c>
    </row>
    <row r="72" spans="1:6" ht="16.5">
      <c r="A72" s="1" t="s">
        <v>66</v>
      </c>
      <c r="B72" s="2" t="s">
        <v>19</v>
      </c>
      <c r="C72" s="14">
        <v>0</v>
      </c>
      <c r="D72" s="14">
        <v>1</v>
      </c>
      <c r="E72" s="14">
        <v>0</v>
      </c>
      <c r="F72" s="4">
        <f t="shared" si="1"/>
        <v>0.2</v>
      </c>
    </row>
    <row r="73" spans="1:6" ht="16.5">
      <c r="A73" s="1" t="s">
        <v>93</v>
      </c>
      <c r="B73" s="2" t="s">
        <v>94</v>
      </c>
      <c r="C73" s="11">
        <v>5</v>
      </c>
      <c r="D73" s="11">
        <v>4</v>
      </c>
      <c r="E73" s="11">
        <v>0</v>
      </c>
      <c r="F73" s="4">
        <f t="shared" si="1"/>
        <v>1.8</v>
      </c>
    </row>
    <row r="74" spans="1:6" ht="16.5">
      <c r="A74" s="1" t="s">
        <v>95</v>
      </c>
      <c r="B74" s="2" t="s">
        <v>96</v>
      </c>
      <c r="C74" s="11">
        <v>0</v>
      </c>
      <c r="D74" s="11">
        <v>0</v>
      </c>
      <c r="E74" s="11">
        <v>0</v>
      </c>
      <c r="F74" s="4">
        <f t="shared" si="1"/>
        <v>0</v>
      </c>
    </row>
    <row r="75" spans="1:6" ht="16.5">
      <c r="A75" s="1" t="s">
        <v>121</v>
      </c>
      <c r="B75" s="2" t="s">
        <v>115</v>
      </c>
      <c r="C75" s="11">
        <v>3</v>
      </c>
      <c r="D75" s="11">
        <v>0</v>
      </c>
      <c r="E75" s="11">
        <v>0</v>
      </c>
      <c r="F75" s="4">
        <f t="shared" si="1"/>
        <v>0.6000000000000001</v>
      </c>
    </row>
    <row r="76" spans="1:6" ht="16.5">
      <c r="A76" s="1" t="s">
        <v>122</v>
      </c>
      <c r="B76" s="2" t="s">
        <v>116</v>
      </c>
      <c r="C76" s="11">
        <v>3</v>
      </c>
      <c r="D76" s="11">
        <v>3</v>
      </c>
      <c r="E76" s="11">
        <v>0</v>
      </c>
      <c r="F76" s="4">
        <f t="shared" si="1"/>
        <v>1.2000000000000002</v>
      </c>
    </row>
    <row r="77" spans="1:6" ht="16.5">
      <c r="A77" s="1" t="s">
        <v>123</v>
      </c>
      <c r="B77" s="2" t="s">
        <v>117</v>
      </c>
      <c r="C77" s="11">
        <v>0</v>
      </c>
      <c r="D77" s="11">
        <v>0</v>
      </c>
      <c r="E77" s="11">
        <v>0</v>
      </c>
      <c r="F77" s="4">
        <f t="shared" si="1"/>
        <v>0</v>
      </c>
    </row>
    <row r="78" spans="1:6" ht="16.5">
      <c r="A78" s="1" t="s">
        <v>124</v>
      </c>
      <c r="B78" s="2" t="s">
        <v>118</v>
      </c>
      <c r="C78" s="11">
        <v>4</v>
      </c>
      <c r="D78" s="11">
        <v>3.5</v>
      </c>
      <c r="E78" s="11">
        <v>0</v>
      </c>
      <c r="F78" s="4">
        <f t="shared" si="1"/>
        <v>1.5</v>
      </c>
    </row>
    <row r="79" spans="1:6" ht="16.5">
      <c r="A79" s="1" t="s">
        <v>125</v>
      </c>
      <c r="B79" s="2" t="s">
        <v>119</v>
      </c>
      <c r="C79" s="11">
        <v>3</v>
      </c>
      <c r="D79" s="11">
        <v>2.5</v>
      </c>
      <c r="E79" s="11">
        <v>0</v>
      </c>
      <c r="F79" s="4">
        <f t="shared" si="1"/>
        <v>1.1</v>
      </c>
    </row>
    <row r="80" spans="1:6" ht="16.5">
      <c r="A80" s="1" t="s">
        <v>126</v>
      </c>
      <c r="B80" s="2" t="s">
        <v>120</v>
      </c>
      <c r="C80" s="11">
        <v>4</v>
      </c>
      <c r="D80" s="11">
        <v>3.5</v>
      </c>
      <c r="E80" s="11">
        <v>3</v>
      </c>
      <c r="F80" s="4">
        <f t="shared" si="1"/>
        <v>4.5</v>
      </c>
    </row>
    <row r="81" spans="1:6" ht="16.5">
      <c r="A81" s="1" t="s">
        <v>97</v>
      </c>
      <c r="B81" s="2" t="s">
        <v>98</v>
      </c>
      <c r="C81" s="11">
        <v>0</v>
      </c>
      <c r="D81" s="11">
        <v>0</v>
      </c>
      <c r="E81" s="11">
        <v>0</v>
      </c>
      <c r="F81" s="4">
        <f t="shared" si="1"/>
        <v>0</v>
      </c>
    </row>
    <row r="82" spans="1:6" ht="16.5">
      <c r="A82" s="1" t="s">
        <v>99</v>
      </c>
      <c r="B82" s="2" t="s">
        <v>100</v>
      </c>
      <c r="C82" s="11">
        <v>3</v>
      </c>
      <c r="D82" s="11">
        <v>2.5</v>
      </c>
      <c r="E82" s="11">
        <v>0</v>
      </c>
      <c r="F82" s="4">
        <f t="shared" si="1"/>
        <v>1.1</v>
      </c>
    </row>
    <row r="83" spans="1:6" ht="16.5">
      <c r="A83" s="1" t="s">
        <v>67</v>
      </c>
      <c r="B83" s="2" t="s">
        <v>68</v>
      </c>
      <c r="C83" s="11">
        <v>0</v>
      </c>
      <c r="D83" s="11">
        <v>0</v>
      </c>
      <c r="E83" s="11">
        <v>0</v>
      </c>
      <c r="F83" s="4">
        <f t="shared" si="1"/>
        <v>0</v>
      </c>
    </row>
    <row r="84" spans="1:6" ht="16.5">
      <c r="A84" s="1" t="s">
        <v>69</v>
      </c>
      <c r="B84" s="2" t="s">
        <v>188</v>
      </c>
      <c r="C84" s="11">
        <v>5</v>
      </c>
      <c r="D84" s="11">
        <v>3.5</v>
      </c>
      <c r="E84" s="11">
        <v>0</v>
      </c>
      <c r="F84" s="4">
        <f t="shared" si="1"/>
        <v>1.7000000000000002</v>
      </c>
    </row>
    <row r="85" spans="1:6" ht="16.5">
      <c r="A85" s="1" t="s">
        <v>70</v>
      </c>
      <c r="B85" s="2" t="s">
        <v>71</v>
      </c>
      <c r="C85" s="11">
        <v>4</v>
      </c>
      <c r="D85" s="11">
        <v>3</v>
      </c>
      <c r="E85" s="11">
        <v>1</v>
      </c>
      <c r="F85" s="4">
        <f t="shared" si="1"/>
        <v>2.4000000000000004</v>
      </c>
    </row>
    <row r="86" spans="1:6" ht="16.5">
      <c r="A86" s="1" t="s">
        <v>72</v>
      </c>
      <c r="B86" s="2" t="s">
        <v>73</v>
      </c>
      <c r="C86" s="11">
        <v>4</v>
      </c>
      <c r="D86" s="11">
        <v>2.5</v>
      </c>
      <c r="E86" s="11">
        <v>0</v>
      </c>
      <c r="F86" s="4">
        <f t="shared" si="1"/>
        <v>1.3</v>
      </c>
    </row>
    <row r="87" spans="1:6" ht="16.5">
      <c r="A87" s="1" t="s">
        <v>74</v>
      </c>
      <c r="B87" s="2" t="s">
        <v>75</v>
      </c>
      <c r="C87" s="11">
        <v>2</v>
      </c>
      <c r="D87" s="11">
        <v>1</v>
      </c>
      <c r="E87" s="11">
        <v>0</v>
      </c>
      <c r="F87" s="4">
        <f t="shared" si="1"/>
        <v>0.6000000000000001</v>
      </c>
    </row>
    <row r="88" spans="1:6" ht="16.5">
      <c r="A88" s="1" t="s">
        <v>101</v>
      </c>
      <c r="B88" s="2" t="s">
        <v>102</v>
      </c>
      <c r="C88" s="11">
        <v>5</v>
      </c>
      <c r="D88" s="11">
        <v>3.5</v>
      </c>
      <c r="E88" s="11">
        <v>3</v>
      </c>
      <c r="F88" s="4">
        <f t="shared" si="1"/>
        <v>4.7</v>
      </c>
    </row>
    <row r="89" spans="1:6" ht="16.5">
      <c r="A89" s="1" t="s">
        <v>103</v>
      </c>
      <c r="B89" s="2" t="s">
        <v>104</v>
      </c>
      <c r="C89" s="11">
        <v>3</v>
      </c>
      <c r="D89" s="11">
        <v>2</v>
      </c>
      <c r="E89" s="11">
        <v>0</v>
      </c>
      <c r="F89" s="4">
        <f t="shared" si="1"/>
        <v>1</v>
      </c>
    </row>
    <row r="90" spans="1:6" ht="16.5">
      <c r="A90" s="1" t="s">
        <v>105</v>
      </c>
      <c r="B90" s="2" t="s">
        <v>106</v>
      </c>
      <c r="C90" s="11">
        <v>2</v>
      </c>
      <c r="D90" s="11">
        <v>2.5</v>
      </c>
      <c r="E90" s="11">
        <v>0</v>
      </c>
      <c r="F90" s="4">
        <f t="shared" si="1"/>
        <v>0.9</v>
      </c>
    </row>
    <row r="91" spans="1:6" ht="16.5">
      <c r="A91" s="1" t="s">
        <v>127</v>
      </c>
      <c r="B91" s="2" t="s">
        <v>128</v>
      </c>
      <c r="C91" s="11">
        <v>5</v>
      </c>
      <c r="D91" s="11">
        <v>5</v>
      </c>
      <c r="E91" s="11">
        <v>0</v>
      </c>
      <c r="F91" s="4">
        <f t="shared" si="1"/>
        <v>2</v>
      </c>
    </row>
    <row r="92" spans="1:6" ht="16.5">
      <c r="A92" s="1" t="s">
        <v>130</v>
      </c>
      <c r="B92" s="2" t="s">
        <v>129</v>
      </c>
      <c r="C92" s="11">
        <v>4</v>
      </c>
      <c r="D92" s="11">
        <v>3</v>
      </c>
      <c r="E92" s="11">
        <v>0</v>
      </c>
      <c r="F92" s="4">
        <f t="shared" si="1"/>
        <v>1.4000000000000001</v>
      </c>
    </row>
    <row r="93" spans="1:6" ht="16.5">
      <c r="A93" s="6" t="s">
        <v>148</v>
      </c>
      <c r="B93" s="6" t="s">
        <v>149</v>
      </c>
      <c r="C93" s="11">
        <v>4</v>
      </c>
      <c r="D93" s="15">
        <v>2</v>
      </c>
      <c r="E93" s="15">
        <v>1.5</v>
      </c>
      <c r="F93" s="4">
        <f t="shared" si="1"/>
        <v>2.7</v>
      </c>
    </row>
    <row r="94" spans="1:6" ht="16.5">
      <c r="A94" s="6" t="s">
        <v>150</v>
      </c>
      <c r="B94" s="6" t="s">
        <v>151</v>
      </c>
      <c r="C94" s="11">
        <v>5</v>
      </c>
      <c r="D94" s="15">
        <v>2.5</v>
      </c>
      <c r="E94" s="15">
        <v>0</v>
      </c>
      <c r="F94" s="4">
        <f t="shared" si="1"/>
        <v>1.5</v>
      </c>
    </row>
    <row r="95" spans="1:6" ht="16.5">
      <c r="A95" s="6" t="s">
        <v>152</v>
      </c>
      <c r="B95" s="6" t="s">
        <v>153</v>
      </c>
      <c r="C95" s="11">
        <v>5</v>
      </c>
      <c r="D95" s="15">
        <v>4</v>
      </c>
      <c r="E95" s="15">
        <v>1</v>
      </c>
      <c r="F95" s="4">
        <f t="shared" si="1"/>
        <v>2.8</v>
      </c>
    </row>
    <row r="96" spans="1:6" ht="16.5">
      <c r="A96" s="6" t="s">
        <v>154</v>
      </c>
      <c r="B96" s="6" t="s">
        <v>155</v>
      </c>
      <c r="C96" s="11">
        <v>1</v>
      </c>
      <c r="D96" s="15">
        <v>0</v>
      </c>
      <c r="E96" s="15">
        <v>0</v>
      </c>
      <c r="F96" s="4">
        <f t="shared" si="1"/>
        <v>0.2</v>
      </c>
    </row>
    <row r="97" spans="1:6" s="195" customFormat="1" ht="44.25" customHeight="1">
      <c r="A97" s="162" t="s">
        <v>640</v>
      </c>
      <c r="B97" s="162"/>
      <c r="C97" s="162"/>
      <c r="D97" s="162"/>
      <c r="E97" s="162"/>
      <c r="F97" s="162"/>
    </row>
  </sheetData>
  <mergeCells count="2">
    <mergeCell ref="A1:F1"/>
    <mergeCell ref="A97:F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6.5"/>
  <cols>
    <col min="1" max="1" width="7.50390625" style="197" customWidth="1"/>
    <col min="2" max="2" width="19.75390625" style="197" customWidth="1"/>
    <col min="3" max="3" width="8.00390625" style="66" customWidth="1"/>
    <col min="4" max="4" width="6.375" style="66" customWidth="1"/>
    <col min="5" max="5" width="7.75390625" style="66" customWidth="1"/>
    <col min="6" max="6" width="7.25390625" style="66" customWidth="1"/>
    <col min="7" max="7" width="7.375" style="66" customWidth="1"/>
    <col min="8" max="8" width="7.25390625" style="66" customWidth="1"/>
    <col min="9" max="10" width="6.00390625" style="66" customWidth="1"/>
    <col min="11" max="11" width="6.625" style="66" customWidth="1"/>
    <col min="12" max="12" width="9.50390625" style="197" customWidth="1"/>
    <col min="13" max="16384" width="9.00390625" style="197" customWidth="1"/>
  </cols>
  <sheetData>
    <row r="1" spans="1:12" ht="21">
      <c r="A1" s="184" t="s">
        <v>447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96"/>
    </row>
    <row r="2" spans="1:12" s="204" customFormat="1" ht="32.25" customHeight="1">
      <c r="A2" s="198" t="s">
        <v>448</v>
      </c>
      <c r="B2" s="199" t="s">
        <v>449</v>
      </c>
      <c r="C2" s="200" t="s">
        <v>450</v>
      </c>
      <c r="D2" s="200" t="s">
        <v>451</v>
      </c>
      <c r="E2" s="201" t="s">
        <v>452</v>
      </c>
      <c r="F2" s="201" t="s">
        <v>453</v>
      </c>
      <c r="G2" s="201" t="s">
        <v>454</v>
      </c>
      <c r="H2" s="201" t="s">
        <v>455</v>
      </c>
      <c r="I2" s="202" t="s">
        <v>456</v>
      </c>
      <c r="J2" s="202" t="s">
        <v>457</v>
      </c>
      <c r="K2" s="200" t="s">
        <v>458</v>
      </c>
      <c r="L2" s="203"/>
    </row>
    <row r="3" spans="1:11" ht="16.5">
      <c r="A3" s="205" t="s">
        <v>459</v>
      </c>
      <c r="B3" s="206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6.5">
      <c r="A4" s="39" t="s">
        <v>460</v>
      </c>
      <c r="B4" s="40" t="s">
        <v>461</v>
      </c>
      <c r="C4" s="41">
        <v>69.5</v>
      </c>
      <c r="D4" s="41">
        <f>C4*0.2</f>
        <v>13.9</v>
      </c>
      <c r="E4" s="41"/>
      <c r="F4" s="41"/>
      <c r="G4" s="41"/>
      <c r="H4" s="41"/>
      <c r="I4" s="41"/>
      <c r="J4" s="41"/>
      <c r="K4" s="41">
        <f>D4-E4-F4-G4-H4-I4+J4</f>
        <v>13.9</v>
      </c>
    </row>
    <row r="5" spans="1:11" ht="16.5">
      <c r="A5" s="39" t="s">
        <v>462</v>
      </c>
      <c r="B5" s="40" t="s">
        <v>463</v>
      </c>
      <c r="C5" s="41">
        <v>71</v>
      </c>
      <c r="D5" s="41">
        <f aca="true" t="shared" si="0" ref="D5:D72">C5*0.2</f>
        <v>14.200000000000001</v>
      </c>
      <c r="E5" s="41"/>
      <c r="F5" s="41"/>
      <c r="G5" s="66">
        <v>2</v>
      </c>
      <c r="H5" s="66">
        <v>1</v>
      </c>
      <c r="I5" s="3">
        <v>1.5</v>
      </c>
      <c r="J5" s="207"/>
      <c r="K5" s="41">
        <f>D5-E5-F5-G5-H5-I5+J5</f>
        <v>9.700000000000001</v>
      </c>
    </row>
    <row r="6" spans="1:11" ht="16.5">
      <c r="A6" s="39" t="s">
        <v>464</v>
      </c>
      <c r="B6" s="40" t="s">
        <v>465</v>
      </c>
      <c r="C6" s="41">
        <v>87.5</v>
      </c>
      <c r="D6" s="41">
        <f t="shared" si="0"/>
        <v>17.5</v>
      </c>
      <c r="E6" s="41"/>
      <c r="F6" s="41"/>
      <c r="G6" s="41"/>
      <c r="H6" s="41"/>
      <c r="I6" s="207"/>
      <c r="J6" s="207"/>
      <c r="K6" s="41">
        <f aca="true" t="shared" si="1" ref="K6:K69">D6-E6-F6-G6-H6-I6+J6</f>
        <v>17.5</v>
      </c>
    </row>
    <row r="7" spans="1:11" ht="16.5">
      <c r="A7" s="39" t="s">
        <v>466</v>
      </c>
      <c r="B7" s="40" t="s">
        <v>467</v>
      </c>
      <c r="C7" s="41">
        <v>96</v>
      </c>
      <c r="D7" s="41">
        <f t="shared" si="0"/>
        <v>19.200000000000003</v>
      </c>
      <c r="E7" s="41"/>
      <c r="F7" s="41"/>
      <c r="G7" s="41"/>
      <c r="H7" s="41"/>
      <c r="I7" s="41"/>
      <c r="J7" s="41"/>
      <c r="K7" s="41">
        <f t="shared" si="1"/>
        <v>19.200000000000003</v>
      </c>
    </row>
    <row r="8" spans="1:11" ht="16.5">
      <c r="A8" s="39" t="s">
        <v>468</v>
      </c>
      <c r="B8" s="40" t="s">
        <v>469</v>
      </c>
      <c r="C8" s="41">
        <v>74</v>
      </c>
      <c r="D8" s="41">
        <f>C8*0.2</f>
        <v>14.8</v>
      </c>
      <c r="E8" s="41"/>
      <c r="F8" s="41"/>
      <c r="H8" s="66">
        <v>1</v>
      </c>
      <c r="I8" s="41"/>
      <c r="J8" s="41"/>
      <c r="K8" s="41">
        <f t="shared" si="1"/>
        <v>13.8</v>
      </c>
    </row>
    <row r="9" spans="1:11" ht="16.5">
      <c r="A9" s="39" t="s">
        <v>470</v>
      </c>
      <c r="B9" s="38" t="s">
        <v>471</v>
      </c>
      <c r="C9" s="41">
        <v>77</v>
      </c>
      <c r="D9" s="41">
        <f t="shared" si="0"/>
        <v>15.4</v>
      </c>
      <c r="E9" s="41"/>
      <c r="F9" s="41"/>
      <c r="G9" s="41"/>
      <c r="H9" s="41"/>
      <c r="I9" s="41"/>
      <c r="J9" s="41"/>
      <c r="K9" s="41">
        <f t="shared" si="1"/>
        <v>15.4</v>
      </c>
    </row>
    <row r="10" spans="1:11" ht="16.5">
      <c r="A10" s="39" t="s">
        <v>472</v>
      </c>
      <c r="B10" s="38" t="s">
        <v>473</v>
      </c>
      <c r="C10" s="41">
        <v>73</v>
      </c>
      <c r="D10" s="41">
        <f t="shared" si="0"/>
        <v>14.600000000000001</v>
      </c>
      <c r="E10" s="41"/>
      <c r="F10" s="41"/>
      <c r="G10" s="41"/>
      <c r="H10" s="41"/>
      <c r="I10" s="41"/>
      <c r="J10" s="41"/>
      <c r="K10" s="41">
        <f t="shared" si="1"/>
        <v>14.600000000000001</v>
      </c>
    </row>
    <row r="11" spans="1:11" s="212" customFormat="1" ht="16.5">
      <c r="A11" s="208" t="s">
        <v>641</v>
      </c>
      <c r="B11" s="208"/>
      <c r="C11" s="209"/>
      <c r="D11" s="210"/>
      <c r="E11" s="210"/>
      <c r="F11" s="211"/>
      <c r="G11" s="211"/>
      <c r="H11" s="211"/>
      <c r="I11" s="211"/>
      <c r="J11" s="211"/>
      <c r="K11" s="210"/>
    </row>
    <row r="12" spans="1:11" ht="16.5">
      <c r="A12" s="39" t="s">
        <v>474</v>
      </c>
      <c r="B12" s="40" t="s">
        <v>475</v>
      </c>
      <c r="C12" s="41">
        <v>81</v>
      </c>
      <c r="D12" s="41">
        <f t="shared" si="0"/>
        <v>16.2</v>
      </c>
      <c r="E12" s="41"/>
      <c r="F12" s="41"/>
      <c r="G12" s="41"/>
      <c r="H12" s="41"/>
      <c r="I12" s="41"/>
      <c r="J12" s="41"/>
      <c r="K12" s="41">
        <f t="shared" si="1"/>
        <v>16.2</v>
      </c>
    </row>
    <row r="13" spans="1:11" ht="16.5">
      <c r="A13" s="39" t="s">
        <v>476</v>
      </c>
      <c r="B13" s="40" t="s">
        <v>35</v>
      </c>
      <c r="C13" s="41">
        <v>87.5</v>
      </c>
      <c r="D13" s="41">
        <f t="shared" si="0"/>
        <v>17.5</v>
      </c>
      <c r="E13" s="41"/>
      <c r="F13" s="41"/>
      <c r="G13" s="41"/>
      <c r="H13" s="41"/>
      <c r="I13" s="41"/>
      <c r="J13" s="41">
        <v>1</v>
      </c>
      <c r="K13" s="41">
        <f t="shared" si="1"/>
        <v>18.5</v>
      </c>
    </row>
    <row r="14" spans="1:11" ht="16.5">
      <c r="A14" s="39" t="s">
        <v>477</v>
      </c>
      <c r="B14" s="40" t="s">
        <v>478</v>
      </c>
      <c r="C14" s="66">
        <v>93</v>
      </c>
      <c r="D14" s="41">
        <f t="shared" si="0"/>
        <v>18.6</v>
      </c>
      <c r="E14" s="41"/>
      <c r="F14" s="41"/>
      <c r="G14" s="41"/>
      <c r="H14" s="41"/>
      <c r="I14" s="41"/>
      <c r="J14" s="41">
        <v>1</v>
      </c>
      <c r="K14" s="41">
        <f t="shared" si="1"/>
        <v>19.6</v>
      </c>
    </row>
    <row r="15" spans="1:11" ht="16.5">
      <c r="A15" s="39" t="s">
        <v>479</v>
      </c>
      <c r="B15" s="40" t="s">
        <v>480</v>
      </c>
      <c r="C15" s="41">
        <v>85</v>
      </c>
      <c r="D15" s="41">
        <f t="shared" si="0"/>
        <v>17</v>
      </c>
      <c r="E15" s="41"/>
      <c r="F15" s="41"/>
      <c r="G15" s="41"/>
      <c r="H15" s="41"/>
      <c r="I15" s="41"/>
      <c r="J15" s="41"/>
      <c r="K15" s="41">
        <f t="shared" si="1"/>
        <v>17</v>
      </c>
    </row>
    <row r="16" spans="1:11" ht="16.5">
      <c r="A16" s="39" t="s">
        <v>481</v>
      </c>
      <c r="B16" s="40" t="s">
        <v>482</v>
      </c>
      <c r="C16" s="41">
        <v>76</v>
      </c>
      <c r="D16" s="41">
        <f t="shared" si="0"/>
        <v>15.200000000000001</v>
      </c>
      <c r="E16" s="41"/>
      <c r="F16" s="41"/>
      <c r="G16" s="41"/>
      <c r="H16" s="41"/>
      <c r="I16" s="41">
        <v>1</v>
      </c>
      <c r="J16" s="41"/>
      <c r="K16" s="41">
        <f t="shared" si="1"/>
        <v>14.200000000000001</v>
      </c>
    </row>
    <row r="17" spans="1:11" ht="16.5">
      <c r="A17" s="39" t="s">
        <v>483</v>
      </c>
      <c r="B17" s="40" t="s">
        <v>484</v>
      </c>
      <c r="C17" s="41">
        <v>88</v>
      </c>
      <c r="D17" s="41">
        <f t="shared" si="0"/>
        <v>17.6</v>
      </c>
      <c r="E17" s="41"/>
      <c r="F17" s="41"/>
      <c r="G17" s="41"/>
      <c r="H17" s="41"/>
      <c r="I17" s="41"/>
      <c r="J17" s="41">
        <v>1</v>
      </c>
      <c r="K17" s="41">
        <f t="shared" si="1"/>
        <v>18.6</v>
      </c>
    </row>
    <row r="18" spans="1:11" ht="16.5">
      <c r="A18" s="39" t="s">
        <v>485</v>
      </c>
      <c r="B18" s="40" t="s">
        <v>486</v>
      </c>
      <c r="C18" s="41">
        <v>93.5</v>
      </c>
      <c r="D18" s="41">
        <f t="shared" si="0"/>
        <v>18.7</v>
      </c>
      <c r="E18" s="41"/>
      <c r="F18" s="41"/>
      <c r="G18" s="41"/>
      <c r="H18" s="41"/>
      <c r="I18" s="41"/>
      <c r="J18" s="41"/>
      <c r="K18" s="41">
        <f t="shared" si="1"/>
        <v>18.7</v>
      </c>
    </row>
    <row r="19" spans="1:11" ht="16.5">
      <c r="A19" s="39" t="s">
        <v>487</v>
      </c>
      <c r="B19" s="40" t="s">
        <v>488</v>
      </c>
      <c r="C19" s="41">
        <v>75</v>
      </c>
      <c r="D19" s="41">
        <f t="shared" si="0"/>
        <v>15</v>
      </c>
      <c r="E19" s="41"/>
      <c r="F19" s="41"/>
      <c r="G19" s="41"/>
      <c r="H19" s="41"/>
      <c r="I19" s="41">
        <v>1</v>
      </c>
      <c r="J19" s="41"/>
      <c r="K19" s="41">
        <f t="shared" si="1"/>
        <v>14</v>
      </c>
    </row>
    <row r="20" spans="1:11" ht="16.5">
      <c r="A20" s="39" t="s">
        <v>489</v>
      </c>
      <c r="B20" s="40" t="s">
        <v>490</v>
      </c>
      <c r="C20" s="41">
        <v>78.5</v>
      </c>
      <c r="D20" s="41">
        <f t="shared" si="0"/>
        <v>15.700000000000001</v>
      </c>
      <c r="E20" s="41"/>
      <c r="F20" s="41"/>
      <c r="G20" s="41"/>
      <c r="H20" s="41"/>
      <c r="I20" s="41"/>
      <c r="J20" s="41">
        <v>2</v>
      </c>
      <c r="K20" s="41">
        <f t="shared" si="1"/>
        <v>17.700000000000003</v>
      </c>
    </row>
    <row r="21" spans="1:11" ht="16.5">
      <c r="A21" s="39" t="s">
        <v>491</v>
      </c>
      <c r="B21" s="40" t="s">
        <v>492</v>
      </c>
      <c r="C21" s="41">
        <v>86</v>
      </c>
      <c r="D21" s="41">
        <f t="shared" si="0"/>
        <v>17.2</v>
      </c>
      <c r="E21" s="41"/>
      <c r="F21" s="41"/>
      <c r="G21" s="41"/>
      <c r="H21" s="41"/>
      <c r="I21" s="41"/>
      <c r="J21" s="41"/>
      <c r="K21" s="41">
        <f t="shared" si="1"/>
        <v>17.2</v>
      </c>
    </row>
    <row r="22" spans="1:11" ht="16.5">
      <c r="A22" s="39" t="s">
        <v>493</v>
      </c>
      <c r="B22" s="40" t="s">
        <v>494</v>
      </c>
      <c r="C22" s="41">
        <v>84</v>
      </c>
      <c r="D22" s="41">
        <f t="shared" si="0"/>
        <v>16.8</v>
      </c>
      <c r="E22" s="41"/>
      <c r="F22" s="41"/>
      <c r="G22" s="41"/>
      <c r="H22" s="41"/>
      <c r="I22" s="41"/>
      <c r="J22" s="41"/>
      <c r="K22" s="41">
        <f t="shared" si="1"/>
        <v>16.8</v>
      </c>
    </row>
    <row r="23" spans="1:11" ht="16.5">
      <c r="A23" s="39" t="s">
        <v>495</v>
      </c>
      <c r="B23" s="40" t="s">
        <v>496</v>
      </c>
      <c r="C23" s="41">
        <v>89.5</v>
      </c>
      <c r="D23" s="41">
        <f t="shared" si="0"/>
        <v>17.900000000000002</v>
      </c>
      <c r="E23" s="41"/>
      <c r="F23" s="41"/>
      <c r="G23" s="41"/>
      <c r="H23" s="41"/>
      <c r="I23" s="41"/>
      <c r="J23" s="41"/>
      <c r="K23" s="41">
        <f t="shared" si="1"/>
        <v>17.900000000000002</v>
      </c>
    </row>
    <row r="24" spans="1:11" ht="16.5">
      <c r="A24" s="39" t="s">
        <v>497</v>
      </c>
      <c r="B24" s="40" t="s">
        <v>498</v>
      </c>
      <c r="C24" s="41">
        <v>77.5</v>
      </c>
      <c r="D24" s="41">
        <f t="shared" si="0"/>
        <v>15.5</v>
      </c>
      <c r="E24" s="41"/>
      <c r="F24" s="41"/>
      <c r="G24" s="41"/>
      <c r="H24" s="41"/>
      <c r="I24" s="41">
        <v>2</v>
      </c>
      <c r="J24" s="41"/>
      <c r="K24" s="41">
        <f t="shared" si="1"/>
        <v>13.5</v>
      </c>
    </row>
    <row r="25" spans="1:11" ht="16.5">
      <c r="A25" s="39" t="s">
        <v>499</v>
      </c>
      <c r="B25" s="40" t="s">
        <v>500</v>
      </c>
      <c r="C25" s="41">
        <v>75</v>
      </c>
      <c r="D25" s="41">
        <f t="shared" si="0"/>
        <v>15</v>
      </c>
      <c r="E25" s="41"/>
      <c r="F25" s="41"/>
      <c r="G25" s="66">
        <v>2</v>
      </c>
      <c r="H25" s="66">
        <v>1</v>
      </c>
      <c r="I25" s="41">
        <v>1</v>
      </c>
      <c r="J25" s="41"/>
      <c r="K25" s="41">
        <f t="shared" si="1"/>
        <v>11</v>
      </c>
    </row>
    <row r="26" spans="1:11" ht="16.5">
      <c r="A26" s="39" t="s">
        <v>501</v>
      </c>
      <c r="B26" s="40" t="s">
        <v>502</v>
      </c>
      <c r="C26" s="41">
        <v>92</v>
      </c>
      <c r="D26" s="41">
        <f t="shared" si="0"/>
        <v>18.400000000000002</v>
      </c>
      <c r="E26" s="41"/>
      <c r="F26" s="41"/>
      <c r="G26" s="41"/>
      <c r="H26" s="41"/>
      <c r="I26" s="41"/>
      <c r="J26" s="41">
        <v>3</v>
      </c>
      <c r="K26" s="41">
        <f t="shared" si="1"/>
        <v>21.400000000000002</v>
      </c>
    </row>
    <row r="27" spans="1:11" ht="16.5">
      <c r="A27" s="39" t="s">
        <v>503</v>
      </c>
      <c r="B27" s="40" t="s">
        <v>504</v>
      </c>
      <c r="C27" s="41">
        <v>64.5</v>
      </c>
      <c r="D27" s="41">
        <f t="shared" si="0"/>
        <v>12.9</v>
      </c>
      <c r="E27" s="41"/>
      <c r="F27" s="41"/>
      <c r="G27" s="41"/>
      <c r="H27" s="41"/>
      <c r="I27" s="41">
        <v>11</v>
      </c>
      <c r="J27" s="41"/>
      <c r="K27" s="41">
        <f t="shared" si="1"/>
        <v>1.9000000000000004</v>
      </c>
    </row>
    <row r="28" spans="1:11" ht="16.5">
      <c r="A28" s="39" t="s">
        <v>505</v>
      </c>
      <c r="B28" s="40" t="s">
        <v>506</v>
      </c>
      <c r="C28" s="41">
        <v>73</v>
      </c>
      <c r="D28" s="41">
        <f t="shared" si="0"/>
        <v>14.600000000000001</v>
      </c>
      <c r="E28" s="41"/>
      <c r="F28" s="41"/>
      <c r="G28" s="41"/>
      <c r="H28" s="41"/>
      <c r="I28" s="41"/>
      <c r="J28" s="41">
        <v>1</v>
      </c>
      <c r="K28" s="41">
        <f t="shared" si="1"/>
        <v>15.600000000000001</v>
      </c>
    </row>
    <row r="29" spans="1:11" ht="16.5">
      <c r="A29" s="39" t="s">
        <v>507</v>
      </c>
      <c r="B29" s="40" t="s">
        <v>508</v>
      </c>
      <c r="C29" s="41">
        <v>72</v>
      </c>
      <c r="D29" s="41">
        <f t="shared" si="0"/>
        <v>14.4</v>
      </c>
      <c r="E29" s="41"/>
      <c r="F29" s="41"/>
      <c r="H29" s="66">
        <v>1</v>
      </c>
      <c r="I29" s="41">
        <v>1</v>
      </c>
      <c r="J29" s="41"/>
      <c r="K29" s="41">
        <f t="shared" si="1"/>
        <v>12.4</v>
      </c>
    </row>
    <row r="30" spans="1:11" ht="16.5">
      <c r="A30" s="39" t="s">
        <v>509</v>
      </c>
      <c r="B30" s="40" t="s">
        <v>510</v>
      </c>
      <c r="C30" s="41">
        <v>78.5</v>
      </c>
      <c r="D30" s="41">
        <f t="shared" si="0"/>
        <v>15.700000000000001</v>
      </c>
      <c r="E30" s="41"/>
      <c r="F30" s="41"/>
      <c r="G30" s="41"/>
      <c r="H30" s="41"/>
      <c r="I30" s="41"/>
      <c r="J30" s="41"/>
      <c r="K30" s="41">
        <f t="shared" si="1"/>
        <v>15.700000000000001</v>
      </c>
    </row>
    <row r="31" spans="1:11" ht="16.5">
      <c r="A31" s="39" t="s">
        <v>511</v>
      </c>
      <c r="B31" s="40" t="s">
        <v>512</v>
      </c>
      <c r="C31" s="41">
        <v>91</v>
      </c>
      <c r="D31" s="41">
        <f t="shared" si="0"/>
        <v>18.2</v>
      </c>
      <c r="E31" s="41"/>
      <c r="F31" s="41"/>
      <c r="G31" s="41"/>
      <c r="H31" s="41"/>
      <c r="I31" s="41">
        <v>7</v>
      </c>
      <c r="J31" s="41"/>
      <c r="K31" s="41">
        <f t="shared" si="1"/>
        <v>11.2</v>
      </c>
    </row>
    <row r="32" spans="1:11" ht="16.5">
      <c r="A32" s="39" t="s">
        <v>513</v>
      </c>
      <c r="B32" s="40" t="s">
        <v>514</v>
      </c>
      <c r="C32" s="41">
        <v>82.5</v>
      </c>
      <c r="D32" s="41">
        <f t="shared" si="0"/>
        <v>16.5</v>
      </c>
      <c r="E32" s="41"/>
      <c r="F32" s="41"/>
      <c r="G32" s="41"/>
      <c r="H32" s="41"/>
      <c r="I32" s="41">
        <v>1</v>
      </c>
      <c r="J32" s="41"/>
      <c r="K32" s="41">
        <f t="shared" si="1"/>
        <v>15.5</v>
      </c>
    </row>
    <row r="33" spans="1:11" ht="16.5">
      <c r="A33" s="39" t="s">
        <v>515</v>
      </c>
      <c r="B33" s="40" t="s">
        <v>516</v>
      </c>
      <c r="C33" s="41">
        <v>98.5</v>
      </c>
      <c r="D33" s="41">
        <f t="shared" si="0"/>
        <v>19.700000000000003</v>
      </c>
      <c r="E33" s="41"/>
      <c r="F33" s="41"/>
      <c r="G33" s="41"/>
      <c r="H33" s="41"/>
      <c r="I33" s="41"/>
      <c r="J33" s="41"/>
      <c r="K33" s="41">
        <f t="shared" si="1"/>
        <v>19.700000000000003</v>
      </c>
    </row>
    <row r="34" spans="1:11" ht="16.5">
      <c r="A34" s="39" t="s">
        <v>517</v>
      </c>
      <c r="B34" s="40" t="s">
        <v>518</v>
      </c>
      <c r="C34" s="41">
        <v>83</v>
      </c>
      <c r="D34" s="41">
        <f t="shared" si="0"/>
        <v>16.6</v>
      </c>
      <c r="E34" s="41"/>
      <c r="F34" s="41"/>
      <c r="G34" s="41"/>
      <c r="H34" s="41"/>
      <c r="I34" s="41"/>
      <c r="J34" s="41"/>
      <c r="K34" s="41">
        <f t="shared" si="1"/>
        <v>16.6</v>
      </c>
    </row>
    <row r="35" spans="1:11" s="212" customFormat="1" ht="16.5">
      <c r="A35" s="213" t="s">
        <v>643</v>
      </c>
      <c r="C35" s="211"/>
      <c r="D35" s="210"/>
      <c r="E35" s="210"/>
      <c r="F35" s="211"/>
      <c r="G35" s="211"/>
      <c r="H35" s="211"/>
      <c r="I35" s="211"/>
      <c r="J35" s="211"/>
      <c r="K35" s="210"/>
    </row>
    <row r="36" spans="1:11" ht="16.5">
      <c r="A36" s="39" t="s">
        <v>519</v>
      </c>
      <c r="B36" s="40" t="s">
        <v>520</v>
      </c>
      <c r="C36" s="41">
        <v>82.5</v>
      </c>
      <c r="D36" s="41">
        <f t="shared" si="0"/>
        <v>16.5</v>
      </c>
      <c r="E36" s="41"/>
      <c r="F36" s="41"/>
      <c r="G36" s="41"/>
      <c r="H36" s="41"/>
      <c r="I36" s="41">
        <v>1</v>
      </c>
      <c r="J36" s="41"/>
      <c r="K36" s="41">
        <f t="shared" si="1"/>
        <v>15.5</v>
      </c>
    </row>
    <row r="37" spans="1:11" ht="16.5">
      <c r="A37" s="39" t="s">
        <v>521</v>
      </c>
      <c r="B37" s="40" t="s">
        <v>522</v>
      </c>
      <c r="C37" s="41">
        <v>75</v>
      </c>
      <c r="D37" s="41">
        <f t="shared" si="0"/>
        <v>15</v>
      </c>
      <c r="E37" s="41"/>
      <c r="F37" s="41"/>
      <c r="G37" s="41"/>
      <c r="H37" s="41"/>
      <c r="I37" s="41">
        <v>1</v>
      </c>
      <c r="J37" s="41"/>
      <c r="K37" s="41">
        <f t="shared" si="1"/>
        <v>14</v>
      </c>
    </row>
    <row r="38" spans="1:11" ht="16.5">
      <c r="A38" s="39" t="s">
        <v>523</v>
      </c>
      <c r="B38" s="40" t="s">
        <v>524</v>
      </c>
      <c r="C38" s="41">
        <v>72</v>
      </c>
      <c r="D38" s="41">
        <f t="shared" si="0"/>
        <v>14.4</v>
      </c>
      <c r="E38" s="41"/>
      <c r="F38" s="41"/>
      <c r="G38" s="41"/>
      <c r="H38" s="41"/>
      <c r="I38" s="41"/>
      <c r="J38" s="41"/>
      <c r="K38" s="41">
        <f t="shared" si="1"/>
        <v>14.4</v>
      </c>
    </row>
    <row r="39" spans="1:11" ht="16.5">
      <c r="A39" s="39" t="s">
        <v>525</v>
      </c>
      <c r="B39" s="40" t="s">
        <v>526</v>
      </c>
      <c r="C39" s="41">
        <v>50.5</v>
      </c>
      <c r="D39" s="41">
        <f t="shared" si="0"/>
        <v>10.100000000000001</v>
      </c>
      <c r="E39" s="41"/>
      <c r="F39" s="41"/>
      <c r="G39" s="41">
        <v>2</v>
      </c>
      <c r="H39" s="41"/>
      <c r="I39" s="41">
        <v>5</v>
      </c>
      <c r="J39" s="41"/>
      <c r="K39" s="41">
        <f t="shared" si="1"/>
        <v>3.1000000000000014</v>
      </c>
    </row>
    <row r="40" spans="1:11" ht="16.5">
      <c r="A40" s="39" t="s">
        <v>527</v>
      </c>
      <c r="B40" s="40" t="s">
        <v>528</v>
      </c>
      <c r="C40" s="41">
        <v>82</v>
      </c>
      <c r="D40" s="41">
        <f t="shared" si="0"/>
        <v>16.400000000000002</v>
      </c>
      <c r="E40" s="41"/>
      <c r="F40" s="41"/>
      <c r="G40" s="41"/>
      <c r="H40" s="41"/>
      <c r="I40" s="41"/>
      <c r="J40" s="41">
        <v>2</v>
      </c>
      <c r="K40" s="41">
        <f t="shared" si="1"/>
        <v>18.400000000000002</v>
      </c>
    </row>
    <row r="41" spans="1:11" ht="16.5">
      <c r="A41" s="39" t="s">
        <v>529</v>
      </c>
      <c r="B41" s="40" t="s">
        <v>530</v>
      </c>
      <c r="C41" s="41">
        <v>83</v>
      </c>
      <c r="D41" s="41">
        <f t="shared" si="0"/>
        <v>16.6</v>
      </c>
      <c r="E41" s="41"/>
      <c r="F41" s="41"/>
      <c r="G41" s="41"/>
      <c r="H41" s="41"/>
      <c r="I41" s="41">
        <v>1</v>
      </c>
      <c r="J41" s="41"/>
      <c r="K41" s="41">
        <f t="shared" si="1"/>
        <v>15.600000000000001</v>
      </c>
    </row>
    <row r="42" spans="1:11" ht="16.5">
      <c r="A42" s="39" t="s">
        <v>531</v>
      </c>
      <c r="B42" s="40" t="s">
        <v>532</v>
      </c>
      <c r="C42" s="41">
        <v>97.5</v>
      </c>
      <c r="D42" s="41">
        <f t="shared" si="0"/>
        <v>19.5</v>
      </c>
      <c r="E42" s="41"/>
      <c r="F42" s="41"/>
      <c r="G42" s="41"/>
      <c r="H42" s="41"/>
      <c r="I42" s="41"/>
      <c r="J42" s="41">
        <v>1</v>
      </c>
      <c r="K42" s="41">
        <f t="shared" si="1"/>
        <v>20.5</v>
      </c>
    </row>
    <row r="43" spans="1:11" ht="16.5">
      <c r="A43" s="39" t="s">
        <v>533</v>
      </c>
      <c r="B43" s="40" t="s">
        <v>534</v>
      </c>
      <c r="C43" s="41">
        <v>92.5</v>
      </c>
      <c r="D43" s="41">
        <f t="shared" si="0"/>
        <v>18.5</v>
      </c>
      <c r="E43" s="41"/>
      <c r="F43" s="41"/>
      <c r="G43" s="41"/>
      <c r="H43" s="41"/>
      <c r="I43" s="41"/>
      <c r="J43" s="41">
        <v>1</v>
      </c>
      <c r="K43" s="41">
        <f t="shared" si="1"/>
        <v>19.5</v>
      </c>
    </row>
    <row r="44" spans="1:11" ht="16.5">
      <c r="A44" s="39" t="s">
        <v>535</v>
      </c>
      <c r="B44" s="40" t="s">
        <v>536</v>
      </c>
      <c r="C44" s="41">
        <v>87.5</v>
      </c>
      <c r="D44" s="41">
        <f t="shared" si="0"/>
        <v>17.5</v>
      </c>
      <c r="E44" s="41"/>
      <c r="F44" s="41"/>
      <c r="G44" s="41"/>
      <c r="H44" s="41"/>
      <c r="I44" s="41">
        <v>1</v>
      </c>
      <c r="J44" s="41"/>
      <c r="K44" s="41">
        <f t="shared" si="1"/>
        <v>16.5</v>
      </c>
    </row>
    <row r="45" spans="1:11" ht="16.5">
      <c r="A45" s="39" t="s">
        <v>537</v>
      </c>
      <c r="B45" s="40" t="s">
        <v>538</v>
      </c>
      <c r="C45" s="41">
        <v>91</v>
      </c>
      <c r="D45" s="41">
        <f t="shared" si="0"/>
        <v>18.2</v>
      </c>
      <c r="E45" s="41"/>
      <c r="F45" s="41"/>
      <c r="G45" s="41"/>
      <c r="H45" s="41"/>
      <c r="I45" s="41"/>
      <c r="J45" s="41"/>
      <c r="K45" s="41">
        <f t="shared" si="1"/>
        <v>18.2</v>
      </c>
    </row>
    <row r="46" spans="1:11" ht="16.5">
      <c r="A46" s="39" t="s">
        <v>539</v>
      </c>
      <c r="B46" s="40" t="s">
        <v>540</v>
      </c>
      <c r="C46" s="41">
        <v>98</v>
      </c>
      <c r="D46" s="41">
        <f t="shared" si="0"/>
        <v>19.6</v>
      </c>
      <c r="E46" s="41"/>
      <c r="F46" s="41"/>
      <c r="G46" s="41"/>
      <c r="H46" s="41"/>
      <c r="I46" s="41"/>
      <c r="J46" s="41">
        <v>1</v>
      </c>
      <c r="K46" s="41">
        <f t="shared" si="1"/>
        <v>20.6</v>
      </c>
    </row>
    <row r="47" spans="1:11" ht="16.5">
      <c r="A47" s="39" t="s">
        <v>541</v>
      </c>
      <c r="B47" s="40" t="s">
        <v>542</v>
      </c>
      <c r="C47" s="41">
        <v>77.5</v>
      </c>
      <c r="D47" s="41">
        <f t="shared" si="0"/>
        <v>15.5</v>
      </c>
      <c r="E47" s="41"/>
      <c r="F47" s="41"/>
      <c r="H47" s="66">
        <v>1</v>
      </c>
      <c r="I47" s="41"/>
      <c r="J47" s="41"/>
      <c r="K47" s="41">
        <f t="shared" si="1"/>
        <v>14.5</v>
      </c>
    </row>
    <row r="48" spans="1:11" ht="16.5">
      <c r="A48" s="39" t="s">
        <v>543</v>
      </c>
      <c r="B48" s="40" t="s">
        <v>544</v>
      </c>
      <c r="C48" s="41">
        <v>76</v>
      </c>
      <c r="D48" s="41">
        <f t="shared" si="0"/>
        <v>15.200000000000001</v>
      </c>
      <c r="E48" s="41"/>
      <c r="F48" s="41"/>
      <c r="G48" s="41"/>
      <c r="H48" s="41"/>
      <c r="I48" s="41"/>
      <c r="J48" s="41"/>
      <c r="K48" s="41">
        <f t="shared" si="1"/>
        <v>15.200000000000001</v>
      </c>
    </row>
    <row r="49" spans="1:11" ht="16.5">
      <c r="A49" s="39" t="s">
        <v>545</v>
      </c>
      <c r="B49" s="40" t="s">
        <v>546</v>
      </c>
      <c r="C49" s="41">
        <v>70.5</v>
      </c>
      <c r="D49" s="41">
        <f t="shared" si="0"/>
        <v>14.100000000000001</v>
      </c>
      <c r="E49" s="41"/>
      <c r="F49" s="41"/>
      <c r="G49" s="41"/>
      <c r="H49" s="41"/>
      <c r="I49" s="41"/>
      <c r="J49" s="41"/>
      <c r="K49" s="41">
        <f t="shared" si="1"/>
        <v>14.100000000000001</v>
      </c>
    </row>
    <row r="50" spans="1:11" ht="16.5">
      <c r="A50" s="39" t="s">
        <v>547</v>
      </c>
      <c r="B50" s="40" t="s">
        <v>548</v>
      </c>
      <c r="C50" s="41">
        <v>76.5</v>
      </c>
      <c r="D50" s="41">
        <f t="shared" si="0"/>
        <v>15.3</v>
      </c>
      <c r="E50" s="41"/>
      <c r="F50" s="41"/>
      <c r="G50" s="41"/>
      <c r="H50" s="41"/>
      <c r="I50" s="41">
        <v>1</v>
      </c>
      <c r="J50" s="41"/>
      <c r="K50" s="41">
        <f t="shared" si="1"/>
        <v>14.3</v>
      </c>
    </row>
    <row r="51" spans="1:11" ht="16.5">
      <c r="A51" s="39" t="s">
        <v>549</v>
      </c>
      <c r="B51" s="40" t="s">
        <v>550</v>
      </c>
      <c r="C51" s="41">
        <v>82.5</v>
      </c>
      <c r="D51" s="41">
        <f t="shared" si="0"/>
        <v>16.5</v>
      </c>
      <c r="E51" s="41"/>
      <c r="F51" s="41"/>
      <c r="G51" s="41"/>
      <c r="H51" s="41"/>
      <c r="I51" s="41"/>
      <c r="J51" s="41"/>
      <c r="K51" s="41">
        <f t="shared" si="1"/>
        <v>16.5</v>
      </c>
    </row>
    <row r="52" spans="1:11" ht="16.5">
      <c r="A52" s="1" t="s">
        <v>194</v>
      </c>
      <c r="B52" s="2" t="s">
        <v>195</v>
      </c>
      <c r="C52" s="41">
        <v>0</v>
      </c>
      <c r="D52" s="41">
        <f t="shared" si="0"/>
        <v>0</v>
      </c>
      <c r="E52" s="41"/>
      <c r="F52" s="41"/>
      <c r="G52" s="41">
        <v>2</v>
      </c>
      <c r="H52" s="41"/>
      <c r="I52" s="41"/>
      <c r="J52" s="41"/>
      <c r="K52" s="41">
        <f t="shared" si="1"/>
        <v>-2</v>
      </c>
    </row>
    <row r="53" spans="1:11" ht="16.5">
      <c r="A53" s="39" t="s">
        <v>551</v>
      </c>
      <c r="B53" s="40" t="s">
        <v>552</v>
      </c>
      <c r="C53" s="41">
        <v>80</v>
      </c>
      <c r="D53" s="41">
        <f t="shared" si="0"/>
        <v>16</v>
      </c>
      <c r="E53" s="41"/>
      <c r="F53" s="41"/>
      <c r="G53" s="41"/>
      <c r="H53" s="41"/>
      <c r="I53" s="41">
        <v>1</v>
      </c>
      <c r="J53" s="41"/>
      <c r="K53" s="41">
        <f t="shared" si="1"/>
        <v>15</v>
      </c>
    </row>
    <row r="54" spans="1:11" s="212" customFormat="1" ht="16.5">
      <c r="A54" s="213" t="s">
        <v>553</v>
      </c>
      <c r="B54" s="214"/>
      <c r="C54" s="209"/>
      <c r="D54" s="210"/>
      <c r="E54" s="210"/>
      <c r="F54" s="211"/>
      <c r="G54" s="211"/>
      <c r="H54" s="211"/>
      <c r="I54" s="211"/>
      <c r="J54" s="211"/>
      <c r="K54" s="210"/>
    </row>
    <row r="55" spans="1:11" ht="16.5">
      <c r="A55" s="39" t="s">
        <v>554</v>
      </c>
      <c r="B55" s="40" t="s">
        <v>555</v>
      </c>
      <c r="C55" s="41">
        <v>94</v>
      </c>
      <c r="D55" s="41">
        <f t="shared" si="0"/>
        <v>18.8</v>
      </c>
      <c r="E55" s="41"/>
      <c r="F55" s="41"/>
      <c r="H55" s="66">
        <v>1</v>
      </c>
      <c r="I55" s="41"/>
      <c r="J55" s="41">
        <v>1</v>
      </c>
      <c r="K55" s="41">
        <f t="shared" si="1"/>
        <v>18.8</v>
      </c>
    </row>
    <row r="56" spans="1:11" ht="16.5">
      <c r="A56" s="39" t="s">
        <v>556</v>
      </c>
      <c r="B56" s="40" t="s">
        <v>557</v>
      </c>
      <c r="C56" s="41">
        <v>60</v>
      </c>
      <c r="D56" s="41">
        <f t="shared" si="0"/>
        <v>12</v>
      </c>
      <c r="E56" s="41"/>
      <c r="F56" s="41"/>
      <c r="G56" s="41"/>
      <c r="H56" s="41"/>
      <c r="I56" s="41">
        <v>1</v>
      </c>
      <c r="J56" s="41"/>
      <c r="K56" s="41">
        <f t="shared" si="1"/>
        <v>11</v>
      </c>
    </row>
    <row r="57" spans="1:11" ht="16.5">
      <c r="A57" s="39" t="s">
        <v>558</v>
      </c>
      <c r="B57" s="40" t="s">
        <v>559</v>
      </c>
      <c r="C57" s="41">
        <v>77.5</v>
      </c>
      <c r="D57" s="41">
        <f t="shared" si="0"/>
        <v>15.5</v>
      </c>
      <c r="E57" s="41"/>
      <c r="F57" s="41"/>
      <c r="G57" s="41"/>
      <c r="H57" s="41"/>
      <c r="I57" s="41"/>
      <c r="J57" s="41"/>
      <c r="K57" s="41">
        <f t="shared" si="1"/>
        <v>15.5</v>
      </c>
    </row>
    <row r="58" spans="1:11" ht="16.5">
      <c r="A58" s="39" t="s">
        <v>560</v>
      </c>
      <c r="B58" s="40" t="s">
        <v>561</v>
      </c>
      <c r="C58" s="41">
        <v>86</v>
      </c>
      <c r="D58" s="41">
        <f t="shared" si="0"/>
        <v>17.2</v>
      </c>
      <c r="E58" s="41"/>
      <c r="F58" s="41"/>
      <c r="G58" s="41"/>
      <c r="H58" s="41"/>
      <c r="I58" s="41"/>
      <c r="J58" s="41"/>
      <c r="K58" s="41">
        <f t="shared" si="1"/>
        <v>17.2</v>
      </c>
    </row>
    <row r="59" spans="1:11" ht="16.5">
      <c r="A59" s="39" t="s">
        <v>562</v>
      </c>
      <c r="B59" s="40" t="s">
        <v>563</v>
      </c>
      <c r="C59" s="41">
        <v>88.5</v>
      </c>
      <c r="D59" s="41">
        <f t="shared" si="0"/>
        <v>17.7</v>
      </c>
      <c r="E59" s="41"/>
      <c r="F59" s="41"/>
      <c r="G59" s="41"/>
      <c r="H59" s="41"/>
      <c r="I59" s="41"/>
      <c r="J59" s="41">
        <v>1</v>
      </c>
      <c r="K59" s="41">
        <f t="shared" si="1"/>
        <v>18.7</v>
      </c>
    </row>
    <row r="60" spans="1:11" ht="16.5">
      <c r="A60" s="39" t="s">
        <v>564</v>
      </c>
      <c r="B60" s="40" t="s">
        <v>565</v>
      </c>
      <c r="C60" s="41">
        <v>85</v>
      </c>
      <c r="D60" s="41">
        <f t="shared" si="0"/>
        <v>17</v>
      </c>
      <c r="E60" s="41"/>
      <c r="F60" s="41"/>
      <c r="G60" s="41"/>
      <c r="H60" s="41"/>
      <c r="I60" s="41"/>
      <c r="J60" s="41"/>
      <c r="K60" s="41">
        <f t="shared" si="1"/>
        <v>17</v>
      </c>
    </row>
    <row r="61" spans="1:11" ht="16.5">
      <c r="A61" s="39" t="s">
        <v>566</v>
      </c>
      <c r="B61" s="40" t="s">
        <v>567</v>
      </c>
      <c r="C61" s="41">
        <v>83.5</v>
      </c>
      <c r="D61" s="41">
        <f t="shared" si="0"/>
        <v>16.7</v>
      </c>
      <c r="E61" s="41"/>
      <c r="F61" s="41"/>
      <c r="G61" s="41"/>
      <c r="H61" s="41"/>
      <c r="I61" s="41"/>
      <c r="J61" s="41"/>
      <c r="K61" s="41">
        <f t="shared" si="1"/>
        <v>16.7</v>
      </c>
    </row>
    <row r="62" spans="1:11" ht="16.5">
      <c r="A62" s="39" t="s">
        <v>568</v>
      </c>
      <c r="B62" s="40" t="s">
        <v>569</v>
      </c>
      <c r="C62" s="41">
        <v>90.5</v>
      </c>
      <c r="D62" s="41">
        <f t="shared" si="0"/>
        <v>18.1</v>
      </c>
      <c r="E62" s="41"/>
      <c r="F62" s="41"/>
      <c r="G62" s="41"/>
      <c r="H62" s="41"/>
      <c r="I62" s="41">
        <v>1</v>
      </c>
      <c r="J62" s="41"/>
      <c r="K62" s="41">
        <f t="shared" si="1"/>
        <v>17.1</v>
      </c>
    </row>
    <row r="63" spans="1:11" ht="16.5">
      <c r="A63" s="39" t="s">
        <v>570</v>
      </c>
      <c r="B63" s="40" t="s">
        <v>571</v>
      </c>
      <c r="C63" s="41">
        <v>72</v>
      </c>
      <c r="D63" s="41">
        <f t="shared" si="0"/>
        <v>14.4</v>
      </c>
      <c r="E63" s="41"/>
      <c r="F63" s="41"/>
      <c r="H63" s="66">
        <v>1</v>
      </c>
      <c r="I63" s="41">
        <v>1</v>
      </c>
      <c r="J63" s="41"/>
      <c r="K63" s="41">
        <f t="shared" si="1"/>
        <v>12.4</v>
      </c>
    </row>
    <row r="64" spans="1:11" ht="16.5">
      <c r="A64" s="39" t="s">
        <v>572</v>
      </c>
      <c r="B64" s="40" t="s">
        <v>573</v>
      </c>
      <c r="C64" s="41">
        <v>93.5</v>
      </c>
      <c r="D64" s="41">
        <f t="shared" si="0"/>
        <v>18.7</v>
      </c>
      <c r="E64" s="41"/>
      <c r="F64" s="41"/>
      <c r="G64" s="41"/>
      <c r="H64" s="41"/>
      <c r="I64" s="41">
        <v>16</v>
      </c>
      <c r="J64" s="41"/>
      <c r="K64" s="41">
        <f t="shared" si="1"/>
        <v>2.6999999999999993</v>
      </c>
    </row>
    <row r="65" spans="1:11" ht="16.5">
      <c r="A65" s="39" t="s">
        <v>574</v>
      </c>
      <c r="B65" s="40" t="s">
        <v>575</v>
      </c>
      <c r="C65" s="41">
        <v>82</v>
      </c>
      <c r="D65" s="41">
        <f t="shared" si="0"/>
        <v>16.400000000000002</v>
      </c>
      <c r="E65" s="41"/>
      <c r="F65" s="41"/>
      <c r="H65" s="66">
        <v>1</v>
      </c>
      <c r="I65" s="41">
        <v>1</v>
      </c>
      <c r="J65" s="41"/>
      <c r="K65" s="41">
        <f t="shared" si="1"/>
        <v>14.400000000000002</v>
      </c>
    </row>
    <row r="66" spans="1:11" ht="16.5">
      <c r="A66" s="39" t="s">
        <v>576</v>
      </c>
      <c r="B66" s="40" t="s">
        <v>577</v>
      </c>
      <c r="C66" s="41">
        <v>88.5</v>
      </c>
      <c r="D66" s="41">
        <f t="shared" si="0"/>
        <v>17.7</v>
      </c>
      <c r="E66" s="41"/>
      <c r="F66" s="41"/>
      <c r="G66" s="41"/>
      <c r="H66" s="41"/>
      <c r="I66" s="41"/>
      <c r="J66" s="41"/>
      <c r="K66" s="41">
        <f t="shared" si="1"/>
        <v>17.7</v>
      </c>
    </row>
    <row r="67" spans="1:11" ht="16.5">
      <c r="A67" s="39" t="s">
        <v>578</v>
      </c>
      <c r="B67" s="40" t="s">
        <v>579</v>
      </c>
      <c r="C67" s="41">
        <v>70</v>
      </c>
      <c r="D67" s="41">
        <f t="shared" si="0"/>
        <v>14</v>
      </c>
      <c r="E67" s="41"/>
      <c r="F67" s="41"/>
      <c r="G67" s="41"/>
      <c r="H67" s="41"/>
      <c r="I67" s="41"/>
      <c r="J67" s="41"/>
      <c r="K67" s="41">
        <f t="shared" si="1"/>
        <v>14</v>
      </c>
    </row>
    <row r="68" spans="1:11" s="212" customFormat="1" ht="16.5">
      <c r="A68" s="213" t="s">
        <v>580</v>
      </c>
      <c r="B68" s="214"/>
      <c r="C68" s="210"/>
      <c r="D68" s="210"/>
      <c r="E68" s="210"/>
      <c r="F68" s="210"/>
      <c r="G68" s="215"/>
      <c r="H68" s="215"/>
      <c r="I68" s="215"/>
      <c r="J68" s="215"/>
      <c r="K68" s="210"/>
    </row>
    <row r="69" spans="1:11" ht="16.5">
      <c r="A69" s="39" t="s">
        <v>581</v>
      </c>
      <c r="B69" s="40" t="s">
        <v>63</v>
      </c>
      <c r="C69" s="41">
        <v>98</v>
      </c>
      <c r="D69" s="41">
        <f t="shared" si="0"/>
        <v>19.6</v>
      </c>
      <c r="E69" s="41"/>
      <c r="F69" s="41"/>
      <c r="G69" s="41"/>
      <c r="H69" s="41"/>
      <c r="I69" s="41"/>
      <c r="J69" s="41">
        <v>7</v>
      </c>
      <c r="K69" s="41">
        <f t="shared" si="1"/>
        <v>26.6</v>
      </c>
    </row>
    <row r="70" spans="1:11" ht="16.5">
      <c r="A70" s="39" t="s">
        <v>582</v>
      </c>
      <c r="B70" s="40" t="s">
        <v>583</v>
      </c>
      <c r="C70" s="41">
        <v>73</v>
      </c>
      <c r="D70" s="41">
        <f t="shared" si="0"/>
        <v>14.600000000000001</v>
      </c>
      <c r="E70" s="41"/>
      <c r="F70" s="41"/>
      <c r="G70" s="41"/>
      <c r="H70" s="41"/>
      <c r="I70" s="41">
        <v>2</v>
      </c>
      <c r="J70" s="41"/>
      <c r="K70" s="41">
        <f aca="true" t="shared" si="2" ref="K70:K96">D70-E70-F70-G70-H70-I70+J70</f>
        <v>12.600000000000001</v>
      </c>
    </row>
    <row r="71" spans="1:11" ht="16.5">
      <c r="A71" s="39" t="s">
        <v>584</v>
      </c>
      <c r="B71" s="40" t="s">
        <v>585</v>
      </c>
      <c r="C71" s="41">
        <v>91</v>
      </c>
      <c r="D71" s="41">
        <f t="shared" si="0"/>
        <v>18.2</v>
      </c>
      <c r="E71" s="41"/>
      <c r="F71" s="41"/>
      <c r="G71" s="41"/>
      <c r="H71" s="41"/>
      <c r="I71" s="41"/>
      <c r="J71" s="41">
        <v>1</v>
      </c>
      <c r="K71" s="41">
        <f t="shared" si="2"/>
        <v>19.2</v>
      </c>
    </row>
    <row r="72" spans="1:11" ht="16.5">
      <c r="A72" s="39" t="s">
        <v>586</v>
      </c>
      <c r="B72" s="40" t="s">
        <v>587</v>
      </c>
      <c r="C72" s="41">
        <v>85</v>
      </c>
      <c r="D72" s="41">
        <f t="shared" si="0"/>
        <v>17</v>
      </c>
      <c r="E72" s="41"/>
      <c r="F72" s="41"/>
      <c r="H72" s="66">
        <v>1</v>
      </c>
      <c r="I72" s="41"/>
      <c r="J72" s="41"/>
      <c r="K72" s="41">
        <f t="shared" si="2"/>
        <v>16</v>
      </c>
    </row>
    <row r="73" spans="1:11" ht="16.5">
      <c r="A73" s="39" t="s">
        <v>588</v>
      </c>
      <c r="B73" s="40" t="s">
        <v>589</v>
      </c>
      <c r="C73" s="41">
        <v>90.5</v>
      </c>
      <c r="D73" s="41">
        <f aca="true" t="shared" si="3" ref="D73:D96">C73*0.2</f>
        <v>18.1</v>
      </c>
      <c r="E73" s="41"/>
      <c r="F73" s="41"/>
      <c r="H73" s="66">
        <v>1</v>
      </c>
      <c r="I73" s="41">
        <v>1</v>
      </c>
      <c r="J73" s="41"/>
      <c r="K73" s="41">
        <f t="shared" si="2"/>
        <v>16.1</v>
      </c>
    </row>
    <row r="74" spans="1:11" ht="16.5">
      <c r="A74" s="39" t="s">
        <v>590</v>
      </c>
      <c r="B74" s="40" t="s">
        <v>591</v>
      </c>
      <c r="C74" s="41">
        <v>78</v>
      </c>
      <c r="D74" s="41">
        <f t="shared" si="3"/>
        <v>15.600000000000001</v>
      </c>
      <c r="E74" s="41"/>
      <c r="F74" s="41"/>
      <c r="G74" s="41"/>
      <c r="H74" s="41"/>
      <c r="I74" s="41">
        <v>1</v>
      </c>
      <c r="J74" s="41"/>
      <c r="K74" s="41">
        <f t="shared" si="2"/>
        <v>14.600000000000001</v>
      </c>
    </row>
    <row r="75" spans="1:11" ht="16.5">
      <c r="A75" s="39" t="s">
        <v>592</v>
      </c>
      <c r="B75" s="40" t="s">
        <v>593</v>
      </c>
      <c r="C75" s="41">
        <v>61</v>
      </c>
      <c r="D75" s="41">
        <f t="shared" si="3"/>
        <v>12.200000000000001</v>
      </c>
      <c r="E75" s="41"/>
      <c r="F75" s="41"/>
      <c r="G75" s="41"/>
      <c r="H75" s="41"/>
      <c r="I75" s="41">
        <v>3</v>
      </c>
      <c r="J75" s="41"/>
      <c r="K75" s="41">
        <f t="shared" si="2"/>
        <v>9.200000000000001</v>
      </c>
    </row>
    <row r="76" spans="1:11" ht="16.5">
      <c r="A76" s="39" t="s">
        <v>594</v>
      </c>
      <c r="B76" s="40" t="s">
        <v>595</v>
      </c>
      <c r="C76" s="41">
        <v>94.5</v>
      </c>
      <c r="D76" s="41">
        <f t="shared" si="3"/>
        <v>18.900000000000002</v>
      </c>
      <c r="E76" s="41"/>
      <c r="F76" s="41"/>
      <c r="G76" s="41"/>
      <c r="H76" s="41"/>
      <c r="I76" s="41">
        <v>1</v>
      </c>
      <c r="J76" s="41"/>
      <c r="K76" s="41">
        <f t="shared" si="2"/>
        <v>17.900000000000002</v>
      </c>
    </row>
    <row r="77" spans="1:11" ht="16.5">
      <c r="A77" s="39" t="s">
        <v>596</v>
      </c>
      <c r="B77" s="40" t="s">
        <v>597</v>
      </c>
      <c r="C77" s="41">
        <v>68</v>
      </c>
      <c r="D77" s="41">
        <f t="shared" si="3"/>
        <v>13.600000000000001</v>
      </c>
      <c r="E77" s="41"/>
      <c r="F77" s="41"/>
      <c r="G77" s="41"/>
      <c r="H77" s="41"/>
      <c r="I77" s="41">
        <v>1</v>
      </c>
      <c r="J77" s="41"/>
      <c r="K77" s="41">
        <f t="shared" si="2"/>
        <v>12.600000000000001</v>
      </c>
    </row>
    <row r="78" spans="1:11" ht="16.5">
      <c r="A78" s="39" t="s">
        <v>598</v>
      </c>
      <c r="B78" s="40" t="s">
        <v>599</v>
      </c>
      <c r="C78" s="216">
        <v>84.5</v>
      </c>
      <c r="D78" s="41">
        <f t="shared" si="3"/>
        <v>16.900000000000002</v>
      </c>
      <c r="E78" s="41"/>
      <c r="F78" s="41"/>
      <c r="G78" s="41"/>
      <c r="H78" s="41"/>
      <c r="I78" s="41">
        <v>1</v>
      </c>
      <c r="J78" s="41"/>
      <c r="K78" s="41">
        <f t="shared" si="2"/>
        <v>15.900000000000002</v>
      </c>
    </row>
    <row r="79" spans="1:11" ht="16.5">
      <c r="A79" s="39" t="s">
        <v>600</v>
      </c>
      <c r="B79" s="40" t="s">
        <v>601</v>
      </c>
      <c r="C79" s="41">
        <v>0</v>
      </c>
      <c r="D79" s="41">
        <f t="shared" si="3"/>
        <v>0</v>
      </c>
      <c r="E79" s="41"/>
      <c r="F79" s="41"/>
      <c r="G79" s="41">
        <v>2</v>
      </c>
      <c r="H79" s="41"/>
      <c r="I79" s="41"/>
      <c r="J79" s="41"/>
      <c r="K79" s="41">
        <f t="shared" si="2"/>
        <v>-2</v>
      </c>
    </row>
    <row r="80" spans="1:11" ht="16.5">
      <c r="A80" s="39" t="s">
        <v>602</v>
      </c>
      <c r="B80" s="40" t="s">
        <v>603</v>
      </c>
      <c r="C80" s="41">
        <v>89</v>
      </c>
      <c r="D80" s="41">
        <f t="shared" si="3"/>
        <v>17.8</v>
      </c>
      <c r="E80" s="41"/>
      <c r="F80" s="41"/>
      <c r="G80" s="41"/>
      <c r="H80" s="41"/>
      <c r="I80" s="41"/>
      <c r="J80" s="41"/>
      <c r="K80" s="41">
        <f t="shared" si="2"/>
        <v>17.8</v>
      </c>
    </row>
    <row r="81" spans="1:11" ht="16.5">
      <c r="A81" s="39" t="s">
        <v>604</v>
      </c>
      <c r="B81" s="40" t="s">
        <v>605</v>
      </c>
      <c r="C81" s="41">
        <v>81</v>
      </c>
      <c r="D81" s="41">
        <f t="shared" si="3"/>
        <v>16.2</v>
      </c>
      <c r="E81" s="41"/>
      <c r="F81" s="41"/>
      <c r="G81" s="41"/>
      <c r="H81" s="41"/>
      <c r="I81" s="41">
        <v>3</v>
      </c>
      <c r="J81" s="41"/>
      <c r="K81" s="41">
        <f t="shared" si="2"/>
        <v>13.2</v>
      </c>
    </row>
    <row r="82" spans="1:11" ht="16.5">
      <c r="A82" s="39" t="s">
        <v>606</v>
      </c>
      <c r="B82" s="40" t="s">
        <v>607</v>
      </c>
      <c r="C82" s="41">
        <v>93</v>
      </c>
      <c r="D82" s="41">
        <f t="shared" si="3"/>
        <v>18.6</v>
      </c>
      <c r="E82" s="41"/>
      <c r="F82" s="41"/>
      <c r="H82" s="66">
        <v>1</v>
      </c>
      <c r="I82" s="41"/>
      <c r="J82" s="41"/>
      <c r="K82" s="41">
        <f t="shared" si="2"/>
        <v>17.6</v>
      </c>
    </row>
    <row r="83" spans="1:11" ht="16.5">
      <c r="A83" s="39" t="s">
        <v>608</v>
      </c>
      <c r="B83" s="40" t="s">
        <v>609</v>
      </c>
      <c r="C83" s="41">
        <v>0</v>
      </c>
      <c r="D83" s="41">
        <f t="shared" si="3"/>
        <v>0</v>
      </c>
      <c r="E83" s="41"/>
      <c r="F83" s="41"/>
      <c r="G83" s="41">
        <v>2</v>
      </c>
      <c r="H83" s="41"/>
      <c r="I83" s="41">
        <v>4</v>
      </c>
      <c r="J83" s="41"/>
      <c r="K83" s="41">
        <f t="shared" si="2"/>
        <v>-6</v>
      </c>
    </row>
    <row r="84" spans="1:11" ht="16.5">
      <c r="A84" s="39" t="s">
        <v>610</v>
      </c>
      <c r="B84" s="40" t="s">
        <v>611</v>
      </c>
      <c r="C84" s="41">
        <v>70</v>
      </c>
      <c r="D84" s="41">
        <f t="shared" si="3"/>
        <v>14</v>
      </c>
      <c r="E84" s="41"/>
      <c r="F84" s="41"/>
      <c r="G84" s="41"/>
      <c r="H84" s="41"/>
      <c r="I84" s="41"/>
      <c r="J84" s="41"/>
      <c r="K84" s="41">
        <f t="shared" si="2"/>
        <v>14</v>
      </c>
    </row>
    <row r="85" spans="1:11" ht="16.5">
      <c r="A85" s="39" t="s">
        <v>612</v>
      </c>
      <c r="B85" s="40" t="s">
        <v>613</v>
      </c>
      <c r="C85" s="41">
        <v>74</v>
      </c>
      <c r="D85" s="41">
        <f t="shared" si="3"/>
        <v>14.8</v>
      </c>
      <c r="E85" s="41"/>
      <c r="F85" s="41"/>
      <c r="G85" s="41"/>
      <c r="H85" s="41"/>
      <c r="I85" s="41"/>
      <c r="J85" s="41"/>
      <c r="K85" s="41">
        <f t="shared" si="2"/>
        <v>14.8</v>
      </c>
    </row>
    <row r="86" spans="1:11" ht="16.5">
      <c r="A86" s="39" t="s">
        <v>614</v>
      </c>
      <c r="B86" s="40" t="s">
        <v>615</v>
      </c>
      <c r="C86" s="41">
        <v>68.5</v>
      </c>
      <c r="D86" s="41">
        <f t="shared" si="3"/>
        <v>13.700000000000001</v>
      </c>
      <c r="E86" s="41"/>
      <c r="F86" s="41"/>
      <c r="G86" s="41"/>
      <c r="H86" s="41"/>
      <c r="I86" s="41">
        <v>2</v>
      </c>
      <c r="J86" s="41"/>
      <c r="K86" s="41">
        <f t="shared" si="2"/>
        <v>11.700000000000001</v>
      </c>
    </row>
    <row r="87" spans="1:11" ht="16.5">
      <c r="A87" s="39" t="s">
        <v>616</v>
      </c>
      <c r="B87" s="40" t="s">
        <v>617</v>
      </c>
      <c r="C87" s="41">
        <v>80.5</v>
      </c>
      <c r="D87" s="41">
        <f t="shared" si="3"/>
        <v>16.1</v>
      </c>
      <c r="E87" s="41"/>
      <c r="F87" s="41"/>
      <c r="G87" s="41">
        <v>2</v>
      </c>
      <c r="H87" s="41"/>
      <c r="I87" s="41">
        <v>3</v>
      </c>
      <c r="J87" s="41"/>
      <c r="K87" s="41">
        <f t="shared" si="2"/>
        <v>11.100000000000001</v>
      </c>
    </row>
    <row r="88" spans="1:11" ht="16.5">
      <c r="A88" s="39" t="s">
        <v>618</v>
      </c>
      <c r="B88" s="40" t="s">
        <v>619</v>
      </c>
      <c r="C88" s="41">
        <v>85</v>
      </c>
      <c r="D88" s="41">
        <f t="shared" si="3"/>
        <v>17</v>
      </c>
      <c r="E88" s="41"/>
      <c r="F88" s="41"/>
      <c r="G88" s="41"/>
      <c r="H88" s="41"/>
      <c r="I88" s="41">
        <v>1</v>
      </c>
      <c r="J88" s="41"/>
      <c r="K88" s="41">
        <f t="shared" si="2"/>
        <v>16</v>
      </c>
    </row>
    <row r="89" spans="1:11" ht="16.5">
      <c r="A89" s="39" t="s">
        <v>620</v>
      </c>
      <c r="B89" s="40" t="s">
        <v>621</v>
      </c>
      <c r="C89" s="41">
        <v>80</v>
      </c>
      <c r="D89" s="41">
        <f t="shared" si="3"/>
        <v>16</v>
      </c>
      <c r="E89" s="41"/>
      <c r="F89" s="41"/>
      <c r="G89" s="41"/>
      <c r="H89" s="41"/>
      <c r="I89" s="41"/>
      <c r="J89" s="41"/>
      <c r="K89" s="41">
        <f t="shared" si="2"/>
        <v>16</v>
      </c>
    </row>
    <row r="90" spans="1:11" ht="16.5">
      <c r="A90" s="39" t="s">
        <v>622</v>
      </c>
      <c r="B90" s="40" t="s">
        <v>623</v>
      </c>
      <c r="C90" s="41">
        <v>79.5</v>
      </c>
      <c r="D90" s="41">
        <f t="shared" si="3"/>
        <v>15.9</v>
      </c>
      <c r="E90" s="41"/>
      <c r="F90" s="41"/>
      <c r="G90" s="41"/>
      <c r="H90" s="41"/>
      <c r="I90" s="41">
        <v>1</v>
      </c>
      <c r="J90" s="41"/>
      <c r="K90" s="41">
        <f t="shared" si="2"/>
        <v>14.9</v>
      </c>
    </row>
    <row r="91" spans="1:11" ht="16.5">
      <c r="A91" s="39" t="s">
        <v>624</v>
      </c>
      <c r="B91" s="40" t="s">
        <v>625</v>
      </c>
      <c r="C91" s="41">
        <v>79.5</v>
      </c>
      <c r="D91" s="41">
        <f t="shared" si="3"/>
        <v>15.9</v>
      </c>
      <c r="E91" s="41"/>
      <c r="F91" s="41"/>
      <c r="G91" s="41"/>
      <c r="H91" s="41"/>
      <c r="I91" s="41">
        <v>4</v>
      </c>
      <c r="J91" s="41"/>
      <c r="K91" s="41">
        <f t="shared" si="2"/>
        <v>11.9</v>
      </c>
    </row>
    <row r="92" spans="1:11" ht="16.5">
      <c r="A92" s="39" t="s">
        <v>626</v>
      </c>
      <c r="B92" s="40" t="s">
        <v>627</v>
      </c>
      <c r="C92" s="41">
        <v>69</v>
      </c>
      <c r="D92" s="41">
        <f t="shared" si="3"/>
        <v>13.8</v>
      </c>
      <c r="E92" s="41"/>
      <c r="K92" s="41">
        <f>D92-E92-F92-G92-H92-I92+J92</f>
        <v>13.8</v>
      </c>
    </row>
    <row r="93" spans="1:11" ht="16.5">
      <c r="A93" s="197" t="s">
        <v>628</v>
      </c>
      <c r="B93" s="197" t="s">
        <v>629</v>
      </c>
      <c r="C93" s="216">
        <v>83</v>
      </c>
      <c r="D93" s="41">
        <f t="shared" si="3"/>
        <v>16.6</v>
      </c>
      <c r="E93" s="41"/>
      <c r="H93" s="66">
        <v>1</v>
      </c>
      <c r="I93" s="66">
        <v>1</v>
      </c>
      <c r="K93" s="41">
        <f t="shared" si="2"/>
        <v>14.600000000000001</v>
      </c>
    </row>
    <row r="94" spans="1:11" ht="16.5">
      <c r="A94" s="197" t="s">
        <v>630</v>
      </c>
      <c r="B94" s="197" t="s">
        <v>631</v>
      </c>
      <c r="C94" s="216">
        <v>75</v>
      </c>
      <c r="D94" s="41">
        <f t="shared" si="3"/>
        <v>15</v>
      </c>
      <c r="E94" s="41"/>
      <c r="I94" s="66">
        <v>3</v>
      </c>
      <c r="K94" s="41">
        <f t="shared" si="2"/>
        <v>12</v>
      </c>
    </row>
    <row r="95" spans="1:11" ht="16.5">
      <c r="A95" s="197" t="s">
        <v>632</v>
      </c>
      <c r="B95" s="197" t="s">
        <v>633</v>
      </c>
      <c r="C95" s="216">
        <v>92</v>
      </c>
      <c r="D95" s="41">
        <f t="shared" si="3"/>
        <v>18.400000000000002</v>
      </c>
      <c r="E95" s="41"/>
      <c r="J95" s="66">
        <v>4</v>
      </c>
      <c r="K95" s="41">
        <f t="shared" si="2"/>
        <v>22.400000000000002</v>
      </c>
    </row>
    <row r="96" spans="1:11" ht="16.5">
      <c r="A96" s="197" t="s">
        <v>634</v>
      </c>
      <c r="B96" s="197" t="s">
        <v>635</v>
      </c>
      <c r="C96" s="216">
        <v>50.5</v>
      </c>
      <c r="D96" s="41">
        <f t="shared" si="3"/>
        <v>10.100000000000001</v>
      </c>
      <c r="E96" s="41"/>
      <c r="H96" s="66">
        <v>1</v>
      </c>
      <c r="I96" s="66">
        <v>1</v>
      </c>
      <c r="K96" s="41">
        <f t="shared" si="2"/>
        <v>8.100000000000001</v>
      </c>
    </row>
  </sheetData>
  <mergeCells count="2">
    <mergeCell ref="A1:K1"/>
    <mergeCell ref="A11:B11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&amp;L&amp;D列印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wenzao1</cp:lastModifiedBy>
  <cp:lastPrinted>2009-08-10T04:41:43Z</cp:lastPrinted>
  <dcterms:created xsi:type="dcterms:W3CDTF">2002-08-01T10:47:45Z</dcterms:created>
  <dcterms:modified xsi:type="dcterms:W3CDTF">2009-08-10T09:23:41Z</dcterms:modified>
  <cp:category/>
  <cp:version/>
  <cp:contentType/>
  <cp:contentStatus/>
</cp:coreProperties>
</file>