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8220" activeTab="0"/>
  </bookViews>
  <sheets>
    <sheet name="收入預算" sheetId="1" r:id="rId1"/>
    <sheet name="學術" sheetId="2" r:id="rId2"/>
    <sheet name="技藝" sheetId="3" r:id="rId3"/>
    <sheet name="综服" sheetId="4" r:id="rId4"/>
    <sheet name="體康" sheetId="5" r:id="rId5"/>
    <sheet name="其他" sheetId="6" r:id="rId6"/>
    <sheet name="社產" sheetId="7" r:id="rId7"/>
    <sheet name="其他補助" sheetId="8" r:id="rId8"/>
  </sheets>
  <definedNames/>
  <calcPr fullCalcOnLoad="1"/>
</workbook>
</file>

<file path=xl/sharedStrings.xml><?xml version="1.0" encoding="utf-8"?>
<sst xmlns="http://schemas.openxmlformats.org/spreadsheetml/2006/main" count="653" uniqueCount="439">
  <si>
    <t>992學生社團經費預算－學術性</t>
  </si>
  <si>
    <t>編碼</t>
  </si>
  <si>
    <t>社團名稱</t>
  </si>
  <si>
    <t>活動名稱</t>
  </si>
  <si>
    <t>活動性質</t>
  </si>
  <si>
    <t>總經費</t>
  </si>
  <si>
    <t>核定補助</t>
  </si>
  <si>
    <t>補助比例</t>
  </si>
  <si>
    <t>備註</t>
  </si>
  <si>
    <t>992學生社團經費預算－技藝Ａ</t>
  </si>
  <si>
    <t>992學生社團經費預算－综服性</t>
  </si>
  <si>
    <t>992學生社團經費預算－體康性</t>
  </si>
  <si>
    <t>992學生社團經費預算－其他</t>
  </si>
  <si>
    <t>A005</t>
  </si>
  <si>
    <t>電腦研習社</t>
  </si>
  <si>
    <t>英語表達社</t>
  </si>
  <si>
    <t>A009</t>
  </si>
  <si>
    <t>A010</t>
  </si>
  <si>
    <t>經濟貿易研究社</t>
  </si>
  <si>
    <t>A017Y</t>
  </si>
  <si>
    <t>英語辯論社</t>
  </si>
  <si>
    <t>多國語聖經研讀社</t>
  </si>
  <si>
    <t>A019Y</t>
  </si>
  <si>
    <t>A022Y</t>
  </si>
  <si>
    <t>財商推廣社</t>
  </si>
  <si>
    <t>C003</t>
  </si>
  <si>
    <t>舞台戲劇工作社</t>
  </si>
  <si>
    <t>C006</t>
  </si>
  <si>
    <t>手語研習社</t>
  </si>
  <si>
    <t>C008</t>
  </si>
  <si>
    <t>踏青社</t>
  </si>
  <si>
    <t>C009</t>
  </si>
  <si>
    <t>童軍團</t>
  </si>
  <si>
    <t>C010</t>
  </si>
  <si>
    <t>國際禮儀社</t>
  </si>
  <si>
    <t>C015</t>
  </si>
  <si>
    <t>動物保護社</t>
  </si>
  <si>
    <t>C016</t>
  </si>
  <si>
    <t>山地服務社</t>
  </si>
  <si>
    <t>C021Y</t>
  </si>
  <si>
    <t>基督教牧小羊社</t>
  </si>
  <si>
    <t>C024</t>
  </si>
  <si>
    <t>愛心服務社</t>
  </si>
  <si>
    <t>D001</t>
  </si>
  <si>
    <t>康輔社</t>
  </si>
  <si>
    <t>D003</t>
  </si>
  <si>
    <t>桌球社</t>
  </si>
  <si>
    <t>D004</t>
  </si>
  <si>
    <t>籃球社</t>
  </si>
  <si>
    <t>D006</t>
  </si>
  <si>
    <t>街頭舞蹈社</t>
  </si>
  <si>
    <t>D009</t>
  </si>
  <si>
    <t>排球社</t>
  </si>
  <si>
    <t>D010</t>
  </si>
  <si>
    <t>日本劍道研習社</t>
  </si>
  <si>
    <t>D014Y</t>
  </si>
  <si>
    <t>D017Y</t>
  </si>
  <si>
    <t>D020</t>
  </si>
  <si>
    <t>瑜珈社</t>
  </si>
  <si>
    <t>D021Y</t>
  </si>
  <si>
    <t>游泳社</t>
  </si>
  <si>
    <t>E001</t>
  </si>
  <si>
    <t>E001A</t>
  </si>
  <si>
    <t>學生議會</t>
  </si>
  <si>
    <t>B002</t>
  </si>
  <si>
    <t>藝術舞坊</t>
  </si>
  <si>
    <t>B003</t>
  </si>
  <si>
    <t>國際標準舞蹈社</t>
  </si>
  <si>
    <t>B004</t>
  </si>
  <si>
    <t>國樂社</t>
  </si>
  <si>
    <t>B005</t>
  </si>
  <si>
    <t>古箏社</t>
  </si>
  <si>
    <t>B006</t>
  </si>
  <si>
    <t>民謠吉他社</t>
  </si>
  <si>
    <t>B026</t>
  </si>
  <si>
    <t>小提社</t>
  </si>
  <si>
    <t>B028</t>
  </si>
  <si>
    <t>流行爵士鋼琴社</t>
  </si>
  <si>
    <t>B032Y</t>
  </si>
  <si>
    <t>四技國標</t>
  </si>
  <si>
    <t>B033Y</t>
  </si>
  <si>
    <t>中東肚皮舞社</t>
  </si>
  <si>
    <t>B037Y</t>
  </si>
  <si>
    <t>B039Y</t>
  </si>
  <si>
    <t>流行歌唱社</t>
  </si>
  <si>
    <t>韓流歌曲社</t>
  </si>
  <si>
    <t>B013</t>
  </si>
  <si>
    <t>手工藝社</t>
  </si>
  <si>
    <t>B015</t>
  </si>
  <si>
    <t>黏土造型社</t>
  </si>
  <si>
    <t>B027</t>
  </si>
  <si>
    <t>視覺創意設計社</t>
  </si>
  <si>
    <t>B036Y</t>
  </si>
  <si>
    <t>文藻攝影社</t>
  </si>
  <si>
    <t>B038</t>
  </si>
  <si>
    <t>成果展</t>
  </si>
  <si>
    <t>電研社成果靜態展</t>
  </si>
  <si>
    <t>英文一日生活營</t>
  </si>
  <si>
    <t>服務性</t>
  </si>
  <si>
    <t>字『慧』比賽</t>
  </si>
  <si>
    <t>社內性</t>
  </si>
  <si>
    <t>YOU圖-英文看圖說故事</t>
  </si>
  <si>
    <t>全校性</t>
  </si>
  <si>
    <t>說話易容術</t>
  </si>
  <si>
    <t>東北亞辯論賽暨澳亞大學辯論賽代表徵選</t>
  </si>
  <si>
    <t>A021Y</t>
  </si>
  <si>
    <t>中文辯論社</t>
  </si>
  <si>
    <t>中文辯論示範賽</t>
  </si>
  <si>
    <t>小小理財家</t>
  </si>
  <si>
    <t>服務性</t>
  </si>
  <si>
    <t>Try it.You can make it.</t>
  </si>
  <si>
    <t>全校性</t>
  </si>
  <si>
    <t>戲在初春嬉</t>
  </si>
  <si>
    <t>成果展</t>
  </si>
  <si>
    <t>手語社成果展</t>
  </si>
  <si>
    <t>成果展</t>
  </si>
  <si>
    <t>校園洗狗樂</t>
  </si>
  <si>
    <t>全學期</t>
  </si>
  <si>
    <t>愛心送養會</t>
  </si>
  <si>
    <t>夜心呢喃反哺營</t>
  </si>
  <si>
    <t>越過那一座山探索營</t>
  </si>
  <si>
    <t>社內性</t>
  </si>
  <si>
    <t>南投原住民文化研習營</t>
  </si>
  <si>
    <t>專題性社課-兩性關係</t>
  </si>
  <si>
    <t>復活節活動-找蛋大賽</t>
  </si>
  <si>
    <t>快樂英語營</t>
  </si>
  <si>
    <t>寶來國小一日服務活動</t>
  </si>
  <si>
    <t>桃源國小一日服務活動</t>
  </si>
  <si>
    <t>impossible is always possible校園排球爭霸戰</t>
  </si>
  <si>
    <t>救生技巧演練</t>
  </si>
  <si>
    <t>補助上限</t>
  </si>
  <si>
    <t>D022</t>
  </si>
  <si>
    <t>硬式網球社</t>
  </si>
  <si>
    <t>2011網球寒期培訓</t>
  </si>
  <si>
    <t>車馬費</t>
  </si>
  <si>
    <t>康輔社成果展</t>
  </si>
  <si>
    <t>帶動中小學服務活動</t>
  </si>
  <si>
    <t>已與陳老師討論，討論補助未達80%</t>
  </si>
  <si>
    <t>編碼</t>
  </si>
  <si>
    <t>備註</t>
  </si>
  <si>
    <t>山野社</t>
  </si>
  <si>
    <t>北大武淨山之旅</t>
  </si>
  <si>
    <t>桃花源+鱈葉根山之旅</t>
  </si>
  <si>
    <t>舊筏灣社區服務</t>
  </si>
  <si>
    <t>攀岩</t>
  </si>
  <si>
    <t>美濃單車之旅</t>
  </si>
  <si>
    <t>舊筏灣社區服務</t>
  </si>
  <si>
    <t>溯溪之旅</t>
  </si>
  <si>
    <t>兩社聯合服務隊</t>
  </si>
  <si>
    <t>【那一週鬥牛的時光】</t>
  </si>
  <si>
    <t>繽紛一夏桌球雙打賽</t>
  </si>
  <si>
    <t>百年好盒之木盒</t>
  </si>
  <si>
    <t>創意門掛牌</t>
  </si>
  <si>
    <t>成果展</t>
  </si>
  <si>
    <t>B022</t>
  </si>
  <si>
    <t>動漫畫創作研究社</t>
  </si>
  <si>
    <t>B031</t>
  </si>
  <si>
    <t>熱門音樂社</t>
  </si>
  <si>
    <t>迷路季</t>
  </si>
  <si>
    <t>全校性</t>
  </si>
  <si>
    <t>多校聯合私拍交流茶會</t>
  </si>
  <si>
    <t>社內性</t>
  </si>
  <si>
    <t>怎麼玩都可以</t>
  </si>
  <si>
    <t>【色蔓延】成果畫展</t>
  </si>
  <si>
    <t>Music Bettor Field</t>
  </si>
  <si>
    <t>當耳朵遇上炸彈Music Explosion</t>
  </si>
  <si>
    <t>寒假短期訓練</t>
  </si>
  <si>
    <t>車馬費</t>
  </si>
  <si>
    <t>寒假訓練</t>
  </si>
  <si>
    <t>中東肚皮舞社成果展</t>
  </si>
  <si>
    <t>寒假訓練</t>
  </si>
  <si>
    <t>職業國標舞世界大賽亞洲巡迴賽</t>
  </si>
  <si>
    <t>貝蒂盃國際標準舞全國公開賽</t>
  </si>
  <si>
    <t>獅湖拉丁樂</t>
  </si>
  <si>
    <t>服務性</t>
  </si>
  <si>
    <t>IDSF第十屆總統盃全國運動舞蹈錦標賽暨校際對抗賽</t>
  </si>
  <si>
    <t>台中縣議長盃國際標準舞全國公開賽</t>
  </si>
  <si>
    <t>體驗韓食料理</t>
  </si>
  <si>
    <t>韓流歌唱舞蹈大賽</t>
  </si>
  <si>
    <t>「dance」研習營</t>
  </si>
  <si>
    <t>「藝起舞蹈」</t>
  </si>
  <si>
    <t>琴人節</t>
  </si>
  <si>
    <t>兩社聯合成果展-寂靜之嶺</t>
  </si>
  <si>
    <t>寒假訓練營</t>
  </si>
  <si>
    <t>2011年成果展</t>
  </si>
  <si>
    <t>學生會 活動部</t>
  </si>
  <si>
    <t>學生會 器材部</t>
  </si>
  <si>
    <t>勁爆舞研社</t>
  </si>
  <si>
    <t>舞蹈研習營</t>
  </si>
  <si>
    <t>B025</t>
  </si>
  <si>
    <t>新朝爵士舞蹈社</t>
  </si>
  <si>
    <t>國際禮儀體驗營</t>
  </si>
  <si>
    <t>社內性</t>
  </si>
  <si>
    <t>D013</t>
  </si>
  <si>
    <t>競技啦啦隊</t>
  </si>
  <si>
    <t>大專盃</t>
  </si>
  <si>
    <t>第九屆學生議會議員補選</t>
  </si>
  <si>
    <t>全校性</t>
  </si>
  <si>
    <t>學生自治知能研習會</t>
  </si>
  <si>
    <t>社團嘉年華</t>
  </si>
  <si>
    <t>相聲瓦舍</t>
  </si>
  <si>
    <t>成果展化語堂器材教學</t>
  </si>
  <si>
    <t>期初補助款</t>
  </si>
  <si>
    <t>寒訓</t>
  </si>
  <si>
    <t>車馬費</t>
  </si>
  <si>
    <t>職前訓練</t>
  </si>
  <si>
    <t>古箏社成果展</t>
  </si>
  <si>
    <t>回到17歲</t>
  </si>
  <si>
    <t>服務性</t>
  </si>
  <si>
    <t>一日英語營</t>
  </si>
  <si>
    <t>成果展</t>
  </si>
  <si>
    <t>期初班代大會</t>
  </si>
  <si>
    <t>工頭發威啦研習營</t>
  </si>
  <si>
    <t>人生大富翁</t>
  </si>
  <si>
    <t>創業與熱血</t>
  </si>
  <si>
    <t>創業認知與準備</t>
  </si>
  <si>
    <t>講師費</t>
  </si>
  <si>
    <t>期末特會</t>
  </si>
  <si>
    <t>青年福音博覽會</t>
  </si>
  <si>
    <t>新生命之旅</t>
  </si>
  <si>
    <t>期中特別聚會</t>
  </si>
  <si>
    <t>B034Y</t>
  </si>
  <si>
    <t>墨香社</t>
  </si>
  <si>
    <t>初試啼聲 街頭練唱</t>
  </si>
  <si>
    <t>D012</t>
  </si>
  <si>
    <t>足球社</t>
  </si>
  <si>
    <t>達克盃五人制足球賽</t>
  </si>
  <si>
    <t>COSPLAY技巧研究社</t>
  </si>
  <si>
    <t>橋頭外拍</t>
  </si>
  <si>
    <t>義大世界夜間攝影</t>
  </si>
  <si>
    <t>人像拍攝</t>
  </si>
  <si>
    <t>A023Y</t>
  </si>
  <si>
    <t>文藻中智佛學社</t>
  </si>
  <si>
    <t>心靈講座</t>
  </si>
  <si>
    <t>兒童禪修班一日營</t>
  </si>
  <si>
    <t>成果展</t>
  </si>
  <si>
    <t>寒訓</t>
  </si>
  <si>
    <t>車馬費</t>
  </si>
  <si>
    <t>『劍仁劍智』成果展</t>
  </si>
  <si>
    <t>合計</t>
  </si>
  <si>
    <t>社內性</t>
  </si>
  <si>
    <t>其他補助</t>
  </si>
  <si>
    <t>合計</t>
  </si>
  <si>
    <t>核定總經費</t>
  </si>
  <si>
    <t>差額</t>
  </si>
  <si>
    <t>學生會</t>
  </si>
  <si>
    <t>核定補助</t>
  </si>
  <si>
    <t>差額</t>
  </si>
  <si>
    <t>其他補助</t>
  </si>
  <si>
    <t>學生會 社務部</t>
  </si>
  <si>
    <t>永恆‧開始</t>
  </si>
  <si>
    <t>新任社團幹部訓練研習</t>
  </si>
  <si>
    <t>全校學生社團評鑑</t>
  </si>
  <si>
    <t>全國社團評鑑觀摩</t>
  </si>
  <si>
    <t>流浪者校園講座</t>
  </si>
  <si>
    <t>畢業贈禮</t>
  </si>
  <si>
    <t>學生會 公關部</t>
  </si>
  <si>
    <t>校外交流</t>
  </si>
  <si>
    <t>期末班代大會</t>
  </si>
  <si>
    <t>學生會 財務部</t>
  </si>
  <si>
    <t>經費審核會議</t>
  </si>
  <si>
    <t>帳目公開</t>
  </si>
  <si>
    <t>學生會 資攝部</t>
  </si>
  <si>
    <t>社團行銷影片製作</t>
  </si>
  <si>
    <t>社團行銷海報製作</t>
  </si>
  <si>
    <t>學生會 文書部</t>
  </si>
  <si>
    <t>全國社團評鑑</t>
  </si>
  <si>
    <t>期末清倉</t>
  </si>
  <si>
    <t>跨校合辦</t>
  </si>
  <si>
    <t>『議』廂情願</t>
  </si>
  <si>
    <t>與校長有約</t>
  </si>
  <si>
    <t>五專一~三年級</t>
  </si>
  <si>
    <t>每班平均人數</t>
  </si>
  <si>
    <t>分配金額</t>
  </si>
  <si>
    <t>活動</t>
  </si>
  <si>
    <t>競技啦啦隊</t>
  </si>
  <si>
    <t>經濟貿易研究社</t>
  </si>
  <si>
    <t>事務機維修</t>
  </si>
  <si>
    <t>器材維修費</t>
  </si>
  <si>
    <t>學制</t>
  </si>
  <si>
    <t>班級數</t>
  </si>
  <si>
    <t>每人收費</t>
  </si>
  <si>
    <t>合計</t>
  </si>
  <si>
    <t>五專四~五年級</t>
  </si>
  <si>
    <t>四技</t>
  </si>
  <si>
    <t>二技</t>
  </si>
  <si>
    <t>研究所</t>
  </si>
  <si>
    <t>合計收入(全部應收)</t>
  </si>
  <si>
    <t>分配項目</t>
  </si>
  <si>
    <t>會計科目</t>
  </si>
  <si>
    <t>分配比率</t>
  </si>
  <si>
    <t>加列比例</t>
  </si>
  <si>
    <t>分配金額</t>
  </si>
  <si>
    <t>活動費</t>
  </si>
  <si>
    <t>A</t>
  </si>
  <si>
    <t>老師上課鐘點費</t>
  </si>
  <si>
    <t>B</t>
  </si>
  <si>
    <t>行政雜支費</t>
  </si>
  <si>
    <t>C</t>
  </si>
  <si>
    <t>器材費</t>
  </si>
  <si>
    <t>D</t>
  </si>
  <si>
    <t>分配合計</t>
  </si>
  <si>
    <t>社團預算初審結果</t>
  </si>
  <si>
    <t>活動預定</t>
  </si>
  <si>
    <t>器材預定</t>
  </si>
  <si>
    <t>合計費用</t>
  </si>
  <si>
    <t>技藝性社團</t>
  </si>
  <si>
    <t>綜合/服務性社團</t>
  </si>
  <si>
    <t>體育/康樂性社團</t>
  </si>
  <si>
    <t>其他類社團</t>
  </si>
  <si>
    <t>器材</t>
  </si>
  <si>
    <t>文藻外語學院99學年第2學期學生會費收入/分配預算</t>
  </si>
  <si>
    <t>合計(差額)</t>
  </si>
  <si>
    <t>社團編碼</t>
  </si>
  <si>
    <t>社團名稱</t>
  </si>
  <si>
    <t>總金額</t>
  </si>
  <si>
    <t>申請補助</t>
  </si>
  <si>
    <t>備註</t>
  </si>
  <si>
    <t>百分比</t>
  </si>
  <si>
    <t>金額</t>
  </si>
  <si>
    <t>C009</t>
  </si>
  <si>
    <t>992學生社團財產預定</t>
  </si>
  <si>
    <t>財產名稱</t>
  </si>
  <si>
    <t>指南針</t>
  </si>
  <si>
    <t>三角巾</t>
  </si>
  <si>
    <t>雙旗</t>
  </si>
  <si>
    <t>電研社</t>
  </si>
  <si>
    <t>卷軸</t>
  </si>
  <si>
    <t>視覺創意研究社</t>
  </si>
  <si>
    <t>DPI設計流行雜誌12期</t>
  </si>
  <si>
    <t>財商推廣社</t>
  </si>
  <si>
    <t>現金流遊戲何</t>
  </si>
  <si>
    <t>計算機</t>
  </si>
  <si>
    <t>B038</t>
  </si>
  <si>
    <t>cosplay技巧研究社</t>
  </si>
  <si>
    <t>cosplay服裝-女性角色</t>
  </si>
  <si>
    <t>cosplay服裝-男性角色</t>
  </si>
  <si>
    <t>相框</t>
  </si>
  <si>
    <t>黏土造型社</t>
  </si>
  <si>
    <t>真空保鮮盒</t>
  </si>
  <si>
    <t>A017A</t>
  </si>
  <si>
    <t>英語辦論社</t>
  </si>
  <si>
    <t>Time Almanac2011</t>
  </si>
  <si>
    <t>山野社</t>
  </si>
  <si>
    <t>登山杖</t>
  </si>
  <si>
    <t>風災已補6支</t>
  </si>
  <si>
    <t>背包防水套</t>
  </si>
  <si>
    <t>商業週刊</t>
  </si>
  <si>
    <t>四技國標社</t>
  </si>
  <si>
    <t>舞衣</t>
  </si>
  <si>
    <t>中東肚皮舞社</t>
  </si>
  <si>
    <t>手提收音機</t>
  </si>
  <si>
    <t>借學活器材</t>
  </si>
  <si>
    <t>舞褲</t>
  </si>
  <si>
    <t>飾品</t>
  </si>
  <si>
    <t>性能白貼布</t>
  </si>
  <si>
    <t>皮膚膜</t>
  </si>
  <si>
    <t>化妝品</t>
  </si>
  <si>
    <t>高腳椅</t>
  </si>
  <si>
    <t>圓鐵椅</t>
  </si>
  <si>
    <t>背心</t>
  </si>
  <si>
    <t>攝影社</t>
  </si>
  <si>
    <t>國家地理攝影精技: 敎你如何拍出精采照片</t>
  </si>
  <si>
    <t>專業攝影的奧秘</t>
  </si>
  <si>
    <t>轉動鏡頭的頑童－－柯錫杰</t>
  </si>
  <si>
    <t>調音器</t>
  </si>
  <si>
    <t>B004</t>
  </si>
  <si>
    <t>曲笛C調</t>
  </si>
  <si>
    <t>梆笛A調</t>
  </si>
  <si>
    <t>梆笛F調</t>
  </si>
  <si>
    <t>二胡</t>
  </si>
  <si>
    <t>指揮棒</t>
  </si>
  <si>
    <t>小鈸</t>
  </si>
  <si>
    <t>節拍器</t>
  </si>
  <si>
    <t>二胡備弦</t>
  </si>
  <si>
    <t>琵琶備弦</t>
  </si>
  <si>
    <t>柳琴備弦</t>
  </si>
  <si>
    <t>揚琴備弦</t>
  </si>
  <si>
    <t>高音笙</t>
  </si>
  <si>
    <t>建議申請101獎助款</t>
  </si>
  <si>
    <t>A類合計</t>
  </si>
  <si>
    <t>B類合計</t>
  </si>
  <si>
    <t>C類合計</t>
  </si>
  <si>
    <t>D類合計</t>
  </si>
  <si>
    <t>E類合計</t>
  </si>
  <si>
    <t>全部合計</t>
  </si>
  <si>
    <t>三社聯合成果展</t>
  </si>
  <si>
    <t>成果展</t>
  </si>
  <si>
    <t>學務經費</t>
  </si>
  <si>
    <t>爵代嘉年華成果展</t>
  </si>
  <si>
    <t>墨水心成果展</t>
  </si>
  <si>
    <t>健『康』學『手』語</t>
  </si>
  <si>
    <t>服務性</t>
  </si>
  <si>
    <t>C028Y</t>
  </si>
  <si>
    <t>印尼學生聯誼會</t>
  </si>
  <si>
    <t>印尼之夜</t>
  </si>
  <si>
    <t>成果展</t>
  </si>
  <si>
    <t>D001</t>
  </si>
  <si>
    <t>健『康』學『手』語</t>
  </si>
  <si>
    <t>服務性</t>
  </si>
  <si>
    <t>專款補助</t>
  </si>
  <si>
    <t>D006</t>
  </si>
  <si>
    <t>街頭舞蹈社</t>
  </si>
  <si>
    <t>耀『舞』揚威成果展</t>
  </si>
  <si>
    <t>成果展</t>
  </si>
  <si>
    <t>學務經費</t>
  </si>
  <si>
    <t>E001</t>
  </si>
  <si>
    <t>學生會 社務部</t>
  </si>
  <si>
    <t>永恆‧開始</t>
  </si>
  <si>
    <t>全校性</t>
  </si>
  <si>
    <t>幹訓</t>
  </si>
  <si>
    <t>全校評鑑</t>
  </si>
  <si>
    <t>992學生社團經費預算－其他經費補助</t>
  </si>
  <si>
    <t>學術性社團</t>
  </si>
  <si>
    <t>A14Y</t>
  </si>
  <si>
    <t>經濟商管學生會</t>
  </si>
  <si>
    <t>探索世界地球村</t>
  </si>
  <si>
    <t>成果展</t>
  </si>
  <si>
    <t>家長座談會</t>
  </si>
  <si>
    <t>社內性</t>
  </si>
  <si>
    <t>體驗未來-領導未來</t>
  </si>
  <si>
    <t>代代相傳之傳承營</t>
  </si>
  <si>
    <t>核定補助</t>
  </si>
  <si>
    <t>差額</t>
  </si>
  <si>
    <t>C005</t>
  </si>
  <si>
    <t>大眾傳播社</t>
  </si>
  <si>
    <t>DJ甄選</t>
  </si>
  <si>
    <t>參觀國立教育廣播電台</t>
  </si>
  <si>
    <t>繞口令大賽</t>
  </si>
  <si>
    <t>淨灘</t>
  </si>
  <si>
    <t>淨山</t>
  </si>
  <si>
    <t>打氣糖</t>
  </si>
  <si>
    <t>學會交流座談會</t>
  </si>
  <si>
    <t>補助上限</t>
  </si>
  <si>
    <t>絲竹室內樂合奏比賽</t>
  </si>
  <si>
    <t xml:space="preserve">備註：依據98學年度第2學期繳交率85.4%，故預估992繳交率85%。 </t>
  </si>
  <si>
    <t>可分配金額 (1,745,000*85%)</t>
  </si>
  <si>
    <t>備註：(一)老師鐘點費由學校人事費支應，故學生會費未予任何分配。</t>
  </si>
  <si>
    <t>(二) 活動經費依分配比率之金額*1.22(上學期因風災影響，活動費執行率僅65%，活動費剩餘款項多達40餘萬元，因此，考量很多學生未享受到學生會費之權益，且本學期社團成果展多，經費需求迫切，經經審委員通過，將本學期活動費加列比例由105%增加至122%，期末核銷不足之金額由上學期結餘支存留款支應)，加列比例調整僅限99學年度第2學期。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</si>
</sst>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;[Red]&quot;$&quot;#,##0"/>
    <numFmt numFmtId="177" formatCode="[$-404]AM/PM\ hh:mm:ss"/>
    <numFmt numFmtId="178" formatCode="[$-404]mmmm\ dd\,\ yyyy"/>
    <numFmt numFmtId="179" formatCode="#,##0_);[Red]\(#,##0\)"/>
    <numFmt numFmtId="180" formatCode="#,##0_ "/>
    <numFmt numFmtId="181" formatCode="#,##0;[Red]#,##0"/>
    <numFmt numFmtId="182" formatCode="0.000%"/>
    <numFmt numFmtId="183" formatCode="0.0%"/>
    <numFmt numFmtId="184" formatCode="0;[Red]0"/>
    <numFmt numFmtId="185" formatCode="0.0;[Red]0.0"/>
    <numFmt numFmtId="186" formatCode="_-* #,##0.0_-;\-* #,##0.0_-;_-* &quot;-&quot;?_-;_-@_-"/>
    <numFmt numFmtId="187" formatCode="0.00;[Red]0.00"/>
  </numFmts>
  <fonts count="10">
    <font>
      <sz val="12"/>
      <name val="新細明體"/>
      <family val="1"/>
    </font>
    <font>
      <sz val="9"/>
      <name val="新細明體"/>
      <family val="1"/>
    </font>
    <font>
      <sz val="12"/>
      <color indexed="8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13"/>
      <name val="新細明體"/>
      <family val="1"/>
    </font>
    <font>
      <b/>
      <sz val="14"/>
      <name val="新細明體"/>
      <family val="1"/>
    </font>
    <font>
      <sz val="12"/>
      <color indexed="10"/>
      <name val="新細明體"/>
      <family val="1"/>
    </font>
    <font>
      <b/>
      <sz val="15"/>
      <name val="標楷體"/>
      <family val="4"/>
    </font>
    <font>
      <b/>
      <sz val="12"/>
      <color indexed="8"/>
      <name val="新細明體"/>
      <family val="1"/>
    </font>
  </fonts>
  <fills count="8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</fills>
  <borders count="77">
    <border>
      <left/>
      <right/>
      <top/>
      <bottom/>
      <diagonal/>
    </border>
    <border>
      <left style="thin"/>
      <right style="thin"/>
      <top style="thin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ck"/>
      <top style="thin"/>
      <bottom style="double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ck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thin"/>
      <right style="thick"/>
      <top style="thick"/>
      <bottom style="thin"/>
    </border>
    <border>
      <left style="thick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>
        <color indexed="63"/>
      </left>
      <right style="thin"/>
      <top style="double"/>
      <bottom style="thick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 style="thin"/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 style="thick"/>
      <top>
        <color indexed="63"/>
      </top>
      <bottom style="double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 style="double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73">
    <xf numFmtId="0" fontId="0" fillId="0" borderId="0" xfId="0" applyAlignment="1">
      <alignment vertical="center"/>
    </xf>
    <xf numFmtId="9" fontId="0" fillId="0" borderId="0" xfId="0" applyNumberFormat="1" applyAlignment="1">
      <alignment vertical="center"/>
    </xf>
    <xf numFmtId="176" fontId="0" fillId="0" borderId="0" xfId="0" applyNumberForma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176" fontId="0" fillId="0" borderId="0" xfId="0" applyNumberForma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9" fontId="0" fillId="0" borderId="1" xfId="0" applyNumberFormat="1" applyBorder="1" applyAlignment="1">
      <alignment vertical="center"/>
    </xf>
    <xf numFmtId="176" fontId="0" fillId="0" borderId="1" xfId="0" applyNumberForma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9" fontId="0" fillId="0" borderId="5" xfId="0" applyNumberFormat="1" applyBorder="1" applyAlignment="1">
      <alignment vertical="center"/>
    </xf>
    <xf numFmtId="176" fontId="0" fillId="0" borderId="5" xfId="0" applyNumberForma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9" fontId="0" fillId="0" borderId="8" xfId="0" applyNumberFormat="1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76" fontId="0" fillId="0" borderId="5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76" fontId="0" fillId="2" borderId="9" xfId="0" applyNumberFormat="1" applyFill="1" applyBorder="1" applyAlignment="1">
      <alignment vertical="center"/>
    </xf>
    <xf numFmtId="0" fontId="0" fillId="2" borderId="10" xfId="0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9" fontId="0" fillId="0" borderId="1" xfId="0" applyNumberForma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9" fontId="0" fillId="0" borderId="1" xfId="0" applyNumberFormat="1" applyFill="1" applyBorder="1" applyAlignment="1">
      <alignment horizontal="center" vertical="center"/>
    </xf>
    <xf numFmtId="176" fontId="0" fillId="0" borderId="1" xfId="0" applyNumberFormat="1" applyFill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9" fontId="0" fillId="0" borderId="1" xfId="0" applyNumberFormat="1" applyFont="1" applyBorder="1" applyAlignment="1">
      <alignment horizontal="center" vertical="center"/>
    </xf>
    <xf numFmtId="176" fontId="0" fillId="0" borderId="1" xfId="0" applyNumberFormat="1" applyFont="1" applyBorder="1" applyAlignment="1">
      <alignment vertical="center"/>
    </xf>
    <xf numFmtId="0" fontId="0" fillId="0" borderId="8" xfId="0" applyBorder="1" applyAlignment="1">
      <alignment horizontal="center" vertical="center"/>
    </xf>
    <xf numFmtId="9" fontId="0" fillId="0" borderId="8" xfId="0" applyNumberFormat="1" applyBorder="1" applyAlignment="1">
      <alignment horizontal="center" vertical="center"/>
    </xf>
    <xf numFmtId="176" fontId="0" fillId="0" borderId="8" xfId="0" applyNumberFormat="1" applyBorder="1" applyAlignment="1">
      <alignment vertical="center"/>
    </xf>
    <xf numFmtId="0" fontId="2" fillId="0" borderId="5" xfId="0" applyFont="1" applyFill="1" applyBorder="1" applyAlignment="1">
      <alignment horizontal="center" vertical="center"/>
    </xf>
    <xf numFmtId="176" fontId="2" fillId="0" borderId="5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9" fontId="0" fillId="0" borderId="5" xfId="0" applyNumberFormat="1" applyBorder="1" applyAlignment="1">
      <alignment horizontal="center" vertical="center"/>
    </xf>
    <xf numFmtId="9" fontId="0" fillId="0" borderId="1" xfId="0" applyNumberForma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5" xfId="0" applyFill="1" applyBorder="1" applyAlignment="1">
      <alignment vertical="center"/>
    </xf>
    <xf numFmtId="0" fontId="0" fillId="0" borderId="12" xfId="0" applyBorder="1" applyAlignment="1">
      <alignment vertical="center"/>
    </xf>
    <xf numFmtId="176" fontId="0" fillId="0" borderId="13" xfId="0" applyNumberFormat="1" applyBorder="1" applyAlignment="1">
      <alignment vertical="center"/>
    </xf>
    <xf numFmtId="176" fontId="0" fillId="0" borderId="14" xfId="0" applyNumberFormat="1" applyBorder="1" applyAlignment="1">
      <alignment vertical="center"/>
    </xf>
    <xf numFmtId="176" fontId="0" fillId="0" borderId="14" xfId="0" applyNumberFormat="1" applyFill="1" applyBorder="1" applyAlignment="1">
      <alignment vertical="center"/>
    </xf>
    <xf numFmtId="176" fontId="0" fillId="0" borderId="15" xfId="0" applyNumberFormat="1" applyBorder="1" applyAlignment="1">
      <alignment vertical="center"/>
    </xf>
    <xf numFmtId="176" fontId="0" fillId="2" borderId="16" xfId="0" applyNumberFormat="1" applyFill="1" applyBorder="1" applyAlignment="1">
      <alignment vertical="center"/>
    </xf>
    <xf numFmtId="176" fontId="0" fillId="3" borderId="13" xfId="0" applyNumberFormat="1" applyFill="1" applyBorder="1" applyAlignment="1">
      <alignment vertical="center"/>
    </xf>
    <xf numFmtId="176" fontId="0" fillId="3" borderId="14" xfId="0" applyNumberFormat="1" applyFill="1" applyBorder="1" applyAlignment="1">
      <alignment vertical="center"/>
    </xf>
    <xf numFmtId="176" fontId="0" fillId="3" borderId="15" xfId="0" applyNumberFormat="1" applyFill="1" applyBorder="1" applyAlignment="1">
      <alignment vertical="center"/>
    </xf>
    <xf numFmtId="0" fontId="0" fillId="3" borderId="5" xfId="0" applyFill="1" applyBorder="1" applyAlignment="1">
      <alignment horizontal="center" vertical="center" wrapText="1"/>
    </xf>
    <xf numFmtId="179" fontId="0" fillId="3" borderId="5" xfId="0" applyNumberForma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176" fontId="5" fillId="0" borderId="5" xfId="0" applyNumberFormat="1" applyFont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 wrapText="1"/>
    </xf>
    <xf numFmtId="179" fontId="5" fillId="3" borderId="5" xfId="0" applyNumberFormat="1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vertical="center"/>
    </xf>
    <xf numFmtId="0" fontId="5" fillId="0" borderId="8" xfId="0" applyFont="1" applyBorder="1" applyAlignment="1">
      <alignment horizontal="left" vertical="center"/>
    </xf>
    <xf numFmtId="0" fontId="5" fillId="0" borderId="8" xfId="0" applyFont="1" applyBorder="1" applyAlignment="1">
      <alignment vertical="center"/>
    </xf>
    <xf numFmtId="9" fontId="5" fillId="0" borderId="8" xfId="0" applyNumberFormat="1" applyFont="1" applyBorder="1" applyAlignment="1">
      <alignment vertical="center"/>
    </xf>
    <xf numFmtId="176" fontId="5" fillId="0" borderId="8" xfId="0" applyNumberFormat="1" applyFont="1" applyBorder="1" applyAlignment="1">
      <alignment horizontal="right" vertical="center"/>
    </xf>
    <xf numFmtId="176" fontId="5" fillId="3" borderId="13" xfId="0" applyNumberFormat="1" applyFont="1" applyFill="1" applyBorder="1" applyAlignment="1">
      <alignment horizontal="right" vertical="center"/>
    </xf>
    <xf numFmtId="176" fontId="5" fillId="0" borderId="13" xfId="0" applyNumberFormat="1" applyFont="1" applyBorder="1" applyAlignment="1">
      <alignment horizontal="right" vertical="center"/>
    </xf>
    <xf numFmtId="0" fontId="5" fillId="0" borderId="11" xfId="0" applyFont="1" applyBorder="1" applyAlignment="1">
      <alignment horizontal="right" vertical="center"/>
    </xf>
    <xf numFmtId="0" fontId="5" fillId="0" borderId="2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9" fontId="5" fillId="0" borderId="1" xfId="0" applyNumberFormat="1" applyFont="1" applyBorder="1" applyAlignment="1">
      <alignment vertical="center"/>
    </xf>
    <xf numFmtId="176" fontId="5" fillId="0" borderId="1" xfId="0" applyNumberFormat="1" applyFont="1" applyBorder="1" applyAlignment="1">
      <alignment vertical="center"/>
    </xf>
    <xf numFmtId="176" fontId="5" fillId="3" borderId="14" xfId="0" applyNumberFormat="1" applyFont="1" applyFill="1" applyBorder="1" applyAlignment="1">
      <alignment horizontal="right" vertical="center"/>
    </xf>
    <xf numFmtId="176" fontId="5" fillId="0" borderId="14" xfId="0" applyNumberFormat="1" applyFont="1" applyBorder="1" applyAlignment="1">
      <alignment horizontal="right" vertical="center"/>
    </xf>
    <xf numFmtId="0" fontId="5" fillId="0" borderId="3" xfId="0" applyFont="1" applyBorder="1" applyAlignment="1">
      <alignment horizontal="right" vertical="center"/>
    </xf>
    <xf numFmtId="176" fontId="5" fillId="3" borderId="14" xfId="0" applyNumberFormat="1" applyFont="1" applyFill="1" applyBorder="1" applyAlignment="1">
      <alignment vertical="center"/>
    </xf>
    <xf numFmtId="176" fontId="5" fillId="0" borderId="14" xfId="0" applyNumberFormat="1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9" fontId="5" fillId="0" borderId="5" xfId="0" applyNumberFormat="1" applyFont="1" applyBorder="1" applyAlignment="1">
      <alignment vertical="center"/>
    </xf>
    <xf numFmtId="176" fontId="5" fillId="0" borderId="5" xfId="0" applyNumberFormat="1" applyFont="1" applyBorder="1" applyAlignment="1">
      <alignment vertical="center"/>
    </xf>
    <xf numFmtId="176" fontId="5" fillId="3" borderId="15" xfId="0" applyNumberFormat="1" applyFont="1" applyFill="1" applyBorder="1" applyAlignment="1">
      <alignment vertical="center"/>
    </xf>
    <xf numFmtId="176" fontId="5" fillId="0" borderId="15" xfId="0" applyNumberFormat="1" applyFont="1" applyBorder="1" applyAlignment="1">
      <alignment vertical="center"/>
    </xf>
    <xf numFmtId="0" fontId="5" fillId="0" borderId="6" xfId="0" applyFont="1" applyBorder="1" applyAlignment="1">
      <alignment vertical="center"/>
    </xf>
    <xf numFmtId="176" fontId="5" fillId="2" borderId="9" xfId="0" applyNumberFormat="1" applyFont="1" applyFill="1" applyBorder="1" applyAlignment="1">
      <alignment vertical="center"/>
    </xf>
    <xf numFmtId="176" fontId="5" fillId="2" borderId="16" xfId="0" applyNumberFormat="1" applyFont="1" applyFill="1" applyBorder="1" applyAlignment="1">
      <alignment vertical="center"/>
    </xf>
    <xf numFmtId="0" fontId="5" fillId="2" borderId="10" xfId="0" applyFont="1" applyFill="1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41" fontId="2" fillId="3" borderId="1" xfId="16" applyFont="1" applyFill="1" applyBorder="1" applyAlignment="1">
      <alignment vertical="center"/>
    </xf>
    <xf numFmtId="41" fontId="2" fillId="3" borderId="1" xfId="16" applyNumberFormat="1" applyFont="1" applyFill="1" applyBorder="1" applyAlignment="1">
      <alignment vertical="center"/>
    </xf>
    <xf numFmtId="180" fontId="7" fillId="4" borderId="1" xfId="0" applyNumberFormat="1" applyFont="1" applyFill="1" applyBorder="1" applyAlignment="1">
      <alignment vertical="center"/>
    </xf>
    <xf numFmtId="0" fontId="0" fillId="0" borderId="0" xfId="0" applyFill="1" applyBorder="1" applyAlignment="1">
      <alignment horizontal="left" vertical="center" wrapText="1"/>
    </xf>
    <xf numFmtId="0" fontId="0" fillId="0" borderId="17" xfId="0" applyFill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180" fontId="0" fillId="0" borderId="20" xfId="16" applyNumberFormat="1" applyBorder="1" applyAlignment="1">
      <alignment vertical="center"/>
    </xf>
    <xf numFmtId="0" fontId="0" fillId="0" borderId="19" xfId="0" applyFill="1" applyBorder="1" applyAlignment="1">
      <alignment vertical="center"/>
    </xf>
    <xf numFmtId="41" fontId="0" fillId="0" borderId="20" xfId="0" applyNumberFormat="1" applyBorder="1" applyAlignment="1">
      <alignment vertical="center"/>
    </xf>
    <xf numFmtId="0" fontId="2" fillId="3" borderId="21" xfId="0" applyFont="1" applyFill="1" applyBorder="1" applyAlignment="1">
      <alignment vertical="center"/>
    </xf>
    <xf numFmtId="0" fontId="2" fillId="3" borderId="22" xfId="0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vertical="center"/>
    </xf>
    <xf numFmtId="41" fontId="2" fillId="3" borderId="20" xfId="0" applyNumberFormat="1" applyFont="1" applyFill="1" applyBorder="1" applyAlignment="1">
      <alignment vertical="center"/>
    </xf>
    <xf numFmtId="0" fontId="2" fillId="3" borderId="24" xfId="0" applyFont="1" applyFill="1" applyBorder="1" applyAlignment="1">
      <alignment vertical="center"/>
    </xf>
    <xf numFmtId="41" fontId="2" fillId="3" borderId="25" xfId="16" applyFont="1" applyFill="1" applyBorder="1" applyAlignment="1">
      <alignment vertical="center"/>
    </xf>
    <xf numFmtId="41" fontId="2" fillId="3" borderId="26" xfId="0" applyNumberFormat="1" applyFont="1" applyFill="1" applyBorder="1" applyAlignment="1">
      <alignment vertical="center"/>
    </xf>
    <xf numFmtId="0" fontId="7" fillId="4" borderId="22" xfId="0" applyFont="1" applyFill="1" applyBorder="1" applyAlignment="1">
      <alignment horizontal="center" vertical="center"/>
    </xf>
    <xf numFmtId="0" fontId="7" fillId="4" borderId="23" xfId="0" applyFont="1" applyFill="1" applyBorder="1" applyAlignment="1">
      <alignment horizontal="center" vertical="center"/>
    </xf>
    <xf numFmtId="41" fontId="7" fillId="4" borderId="20" xfId="0" applyNumberFormat="1" applyFont="1" applyFill="1" applyBorder="1" applyAlignment="1">
      <alignment vertical="center"/>
    </xf>
    <xf numFmtId="41" fontId="0" fillId="5" borderId="20" xfId="16" applyFill="1" applyBorder="1" applyAlignment="1">
      <alignment vertical="center"/>
    </xf>
    <xf numFmtId="0" fontId="0" fillId="0" borderId="0" xfId="0" applyBorder="1" applyAlignment="1">
      <alignment horizontal="left" vertical="center"/>
    </xf>
    <xf numFmtId="41" fontId="2" fillId="0" borderId="0" xfId="16" applyFont="1" applyFill="1" applyBorder="1" applyAlignment="1">
      <alignment vertical="center"/>
    </xf>
    <xf numFmtId="41" fontId="2" fillId="0" borderId="0" xfId="0" applyNumberFormat="1" applyFont="1" applyFill="1" applyBorder="1" applyAlignment="1">
      <alignment vertical="center"/>
    </xf>
    <xf numFmtId="0" fontId="2" fillId="4" borderId="21" xfId="0" applyFont="1" applyFill="1" applyBorder="1" applyAlignment="1">
      <alignment vertical="center"/>
    </xf>
    <xf numFmtId="0" fontId="2" fillId="4" borderId="19" xfId="0" applyFont="1" applyFill="1" applyBorder="1" applyAlignment="1">
      <alignment horizontal="left" vertical="center"/>
    </xf>
    <xf numFmtId="0" fontId="2" fillId="4" borderId="19" xfId="0" applyFont="1" applyFill="1" applyBorder="1" applyAlignment="1">
      <alignment vertical="center"/>
    </xf>
    <xf numFmtId="0" fontId="9" fillId="4" borderId="5" xfId="0" applyFont="1" applyFill="1" applyBorder="1" applyAlignment="1">
      <alignment horizontal="center" vertical="center" wrapText="1"/>
    </xf>
    <xf numFmtId="0" fontId="0" fillId="5" borderId="2" xfId="0" applyFill="1" applyBorder="1" applyAlignment="1">
      <alignment vertical="center"/>
    </xf>
    <xf numFmtId="176" fontId="0" fillId="2" borderId="1" xfId="0" applyNumberFormat="1" applyFill="1" applyBorder="1" applyAlignment="1">
      <alignment vertical="center"/>
    </xf>
    <xf numFmtId="176" fontId="9" fillId="4" borderId="5" xfId="0" applyNumberFormat="1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vertical="center"/>
    </xf>
    <xf numFmtId="0" fontId="0" fillId="0" borderId="27" xfId="0" applyBorder="1" applyAlignment="1">
      <alignment vertical="center"/>
    </xf>
    <xf numFmtId="176" fontId="0" fillId="0" borderId="27" xfId="0" applyNumberFormat="1" applyBorder="1" applyAlignment="1">
      <alignment vertical="center"/>
    </xf>
    <xf numFmtId="9" fontId="0" fillId="0" borderId="27" xfId="0" applyNumberFormat="1" applyBorder="1" applyAlignment="1">
      <alignment vertical="center"/>
    </xf>
    <xf numFmtId="0" fontId="0" fillId="0" borderId="28" xfId="0" applyBorder="1" applyAlignment="1">
      <alignment vertical="center"/>
    </xf>
    <xf numFmtId="0" fontId="0" fillId="2" borderId="3" xfId="0" applyFill="1" applyBorder="1" applyAlignment="1">
      <alignment vertical="center"/>
    </xf>
    <xf numFmtId="176" fontId="0" fillId="6" borderId="29" xfId="0" applyNumberFormat="1" applyFill="1" applyBorder="1" applyAlignment="1">
      <alignment vertical="center"/>
    </xf>
    <xf numFmtId="0" fontId="0" fillId="6" borderId="30" xfId="0" applyFill="1" applyBorder="1" applyAlignment="1">
      <alignment vertical="center"/>
    </xf>
    <xf numFmtId="181" fontId="0" fillId="0" borderId="5" xfId="0" applyNumberFormat="1" applyBorder="1" applyAlignment="1">
      <alignment horizontal="center" vertical="center"/>
    </xf>
    <xf numFmtId="181" fontId="0" fillId="0" borderId="0" xfId="0" applyNumberFormat="1" applyAlignment="1">
      <alignment vertical="center"/>
    </xf>
    <xf numFmtId="9" fontId="0" fillId="2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181" fontId="0" fillId="0" borderId="1" xfId="0" applyNumberFormat="1" applyBorder="1" applyAlignment="1">
      <alignment vertical="center"/>
    </xf>
    <xf numFmtId="181" fontId="0" fillId="0" borderId="1" xfId="0" applyNumberFormat="1" applyFill="1" applyBorder="1" applyAlignment="1">
      <alignment vertical="center"/>
    </xf>
    <xf numFmtId="181" fontId="0" fillId="0" borderId="8" xfId="0" applyNumberFormat="1" applyBorder="1" applyAlignment="1">
      <alignment vertical="center"/>
    </xf>
    <xf numFmtId="0" fontId="0" fillId="0" borderId="5" xfId="0" applyFill="1" applyBorder="1" applyAlignment="1">
      <alignment horizontal="center" vertical="center" wrapText="1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3" borderId="8" xfId="0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0" fillId="0" borderId="35" xfId="0" applyBorder="1" applyAlignment="1">
      <alignment vertical="center"/>
    </xf>
    <xf numFmtId="181" fontId="0" fillId="0" borderId="5" xfId="0" applyNumberFormat="1" applyBorder="1" applyAlignment="1">
      <alignment vertical="center"/>
    </xf>
    <xf numFmtId="0" fontId="0" fillId="3" borderId="5" xfId="0" applyFill="1" applyBorder="1" applyAlignment="1">
      <alignment vertical="center"/>
    </xf>
    <xf numFmtId="0" fontId="0" fillId="0" borderId="32" xfId="0" applyBorder="1" applyAlignment="1">
      <alignment vertical="center"/>
    </xf>
    <xf numFmtId="0" fontId="2" fillId="4" borderId="24" xfId="0" applyFont="1" applyFill="1" applyBorder="1" applyAlignment="1">
      <alignment vertical="center"/>
    </xf>
    <xf numFmtId="180" fontId="7" fillId="4" borderId="25" xfId="0" applyNumberFormat="1" applyFont="1" applyFill="1" applyBorder="1" applyAlignment="1">
      <alignment vertical="center"/>
    </xf>
    <xf numFmtId="41" fontId="7" fillId="4" borderId="26" xfId="0" applyNumberFormat="1" applyFont="1" applyFill="1" applyBorder="1" applyAlignment="1">
      <alignment vertical="center"/>
    </xf>
    <xf numFmtId="183" fontId="0" fillId="0" borderId="0" xfId="0" applyNumberFormat="1" applyAlignment="1">
      <alignment vertical="center"/>
    </xf>
    <xf numFmtId="10" fontId="0" fillId="0" borderId="0" xfId="0" applyNumberFormat="1" applyAlignment="1">
      <alignment vertical="center"/>
    </xf>
    <xf numFmtId="41" fontId="0" fillId="0" borderId="36" xfId="0" applyNumberFormat="1" applyBorder="1" applyAlignment="1">
      <alignment vertical="center"/>
    </xf>
    <xf numFmtId="180" fontId="2" fillId="4" borderId="1" xfId="0" applyNumberFormat="1" applyFont="1" applyFill="1" applyBorder="1" applyAlignment="1">
      <alignment vertical="center"/>
    </xf>
    <xf numFmtId="41" fontId="2" fillId="4" borderId="20" xfId="0" applyNumberFormat="1" applyFont="1" applyFill="1" applyBorder="1" applyAlignment="1">
      <alignment vertical="center"/>
    </xf>
    <xf numFmtId="180" fontId="2" fillId="4" borderId="27" xfId="0" applyNumberFormat="1" applyFont="1" applyFill="1" applyBorder="1" applyAlignment="1">
      <alignment vertical="center"/>
    </xf>
    <xf numFmtId="41" fontId="2" fillId="4" borderId="37" xfId="0" applyNumberFormat="1" applyFont="1" applyFill="1" applyBorder="1" applyAlignment="1">
      <alignment vertical="center"/>
    </xf>
    <xf numFmtId="176" fontId="0" fillId="3" borderId="8" xfId="0" applyNumberFormat="1" applyFill="1" applyBorder="1" applyAlignment="1">
      <alignment vertical="center"/>
    </xf>
    <xf numFmtId="176" fontId="0" fillId="3" borderId="1" xfId="0" applyNumberFormat="1" applyFill="1" applyBorder="1" applyAlignment="1">
      <alignment vertical="center"/>
    </xf>
    <xf numFmtId="176" fontId="0" fillId="3" borderId="5" xfId="0" applyNumberForma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4" xfId="0" applyFill="1" applyBorder="1" applyAlignment="1">
      <alignment vertical="center"/>
    </xf>
    <xf numFmtId="9" fontId="0" fillId="0" borderId="5" xfId="0" applyNumberFormat="1" applyFill="1" applyBorder="1" applyAlignment="1">
      <alignment vertical="center"/>
    </xf>
    <xf numFmtId="176" fontId="0" fillId="0" borderId="5" xfId="0" applyNumberFormat="1" applyFill="1" applyBorder="1" applyAlignment="1">
      <alignment vertical="center"/>
    </xf>
    <xf numFmtId="0" fontId="0" fillId="0" borderId="6" xfId="0" applyFill="1" applyBorder="1" applyAlignment="1">
      <alignment vertical="center"/>
    </xf>
    <xf numFmtId="176" fontId="5" fillId="3" borderId="8" xfId="0" applyNumberFormat="1" applyFont="1" applyFill="1" applyBorder="1" applyAlignment="1">
      <alignment horizontal="right" vertical="center"/>
    </xf>
    <xf numFmtId="176" fontId="5" fillId="3" borderId="1" xfId="0" applyNumberFormat="1" applyFont="1" applyFill="1" applyBorder="1" applyAlignment="1">
      <alignment vertical="center"/>
    </xf>
    <xf numFmtId="176" fontId="5" fillId="3" borderId="5" xfId="0" applyNumberFormat="1" applyFont="1" applyFill="1" applyBorder="1" applyAlignment="1">
      <alignment vertical="center"/>
    </xf>
    <xf numFmtId="176" fontId="0" fillId="3" borderId="1" xfId="0" applyNumberFormat="1" applyFont="1" applyFill="1" applyBorder="1" applyAlignment="1">
      <alignment vertical="center"/>
    </xf>
    <xf numFmtId="176" fontId="0" fillId="2" borderId="14" xfId="0" applyNumberFormat="1" applyFill="1" applyBorder="1" applyAlignment="1">
      <alignment vertical="center"/>
    </xf>
    <xf numFmtId="176" fontId="0" fillId="6" borderId="38" xfId="0" applyNumberFormat="1" applyFill="1" applyBorder="1" applyAlignment="1">
      <alignment vertical="center"/>
    </xf>
    <xf numFmtId="176" fontId="0" fillId="3" borderId="39" xfId="0" applyNumberFormat="1" applyFill="1" applyBorder="1" applyAlignment="1">
      <alignment vertical="center"/>
    </xf>
    <xf numFmtId="176" fontId="7" fillId="3" borderId="14" xfId="0" applyNumberFormat="1" applyFont="1" applyFill="1" applyBorder="1" applyAlignment="1">
      <alignment vertical="center"/>
    </xf>
    <xf numFmtId="176" fontId="2" fillId="3" borderId="14" xfId="0" applyNumberFormat="1" applyFont="1" applyFill="1" applyBorder="1" applyAlignment="1">
      <alignment vertical="center"/>
    </xf>
    <xf numFmtId="176" fontId="0" fillId="3" borderId="27" xfId="0" applyNumberForma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9" fontId="5" fillId="0" borderId="1" xfId="0" applyNumberFormat="1" applyFont="1" applyFill="1" applyBorder="1" applyAlignment="1">
      <alignment vertical="center"/>
    </xf>
    <xf numFmtId="176" fontId="5" fillId="0" borderId="1" xfId="0" applyNumberFormat="1" applyFont="1" applyFill="1" applyBorder="1" applyAlignment="1">
      <alignment vertical="center"/>
    </xf>
    <xf numFmtId="176" fontId="5" fillId="0" borderId="5" xfId="0" applyNumberFormat="1" applyFont="1" applyFill="1" applyBorder="1" applyAlignment="1">
      <alignment horizontal="center" vertical="center"/>
    </xf>
    <xf numFmtId="176" fontId="5" fillId="0" borderId="8" xfId="0" applyNumberFormat="1" applyFont="1" applyFill="1" applyBorder="1" applyAlignment="1">
      <alignment horizontal="right" vertical="center"/>
    </xf>
    <xf numFmtId="176" fontId="5" fillId="0" borderId="1" xfId="0" applyNumberFormat="1" applyFont="1" applyFill="1" applyBorder="1" applyAlignment="1">
      <alignment horizontal="right" vertical="center"/>
    </xf>
    <xf numFmtId="176" fontId="5" fillId="0" borderId="5" xfId="0" applyNumberFormat="1" applyFont="1" applyFill="1" applyBorder="1" applyAlignment="1">
      <alignment vertical="center"/>
    </xf>
    <xf numFmtId="176" fontId="0" fillId="0" borderId="0" xfId="0" applyNumberFormat="1" applyFill="1" applyAlignment="1">
      <alignment vertical="center"/>
    </xf>
    <xf numFmtId="180" fontId="0" fillId="0" borderId="0" xfId="0" applyNumberFormat="1" applyAlignment="1">
      <alignment vertical="center"/>
    </xf>
    <xf numFmtId="0" fontId="0" fillId="7" borderId="5" xfId="0" applyFill="1" applyBorder="1" applyAlignment="1">
      <alignment horizontal="center" vertical="center" wrapText="1"/>
    </xf>
    <xf numFmtId="179" fontId="0" fillId="7" borderId="5" xfId="0" applyNumberFormat="1" applyFill="1" applyBorder="1" applyAlignment="1">
      <alignment horizontal="center" vertical="center" wrapText="1"/>
    </xf>
    <xf numFmtId="176" fontId="0" fillId="7" borderId="8" xfId="0" applyNumberFormat="1" applyFill="1" applyBorder="1" applyAlignment="1">
      <alignment vertical="center"/>
    </xf>
    <xf numFmtId="176" fontId="0" fillId="7" borderId="13" xfId="0" applyNumberFormat="1" applyFill="1" applyBorder="1" applyAlignment="1">
      <alignment vertical="center"/>
    </xf>
    <xf numFmtId="176" fontId="0" fillId="7" borderId="1" xfId="0" applyNumberFormat="1" applyFill="1" applyBorder="1" applyAlignment="1">
      <alignment vertical="center"/>
    </xf>
    <xf numFmtId="176" fontId="0" fillId="7" borderId="14" xfId="0" applyNumberFormat="1" applyFill="1" applyBorder="1" applyAlignment="1">
      <alignment vertical="center"/>
    </xf>
    <xf numFmtId="176" fontId="0" fillId="7" borderId="5" xfId="0" applyNumberFormat="1" applyFill="1" applyBorder="1" applyAlignment="1">
      <alignment vertical="center"/>
    </xf>
    <xf numFmtId="176" fontId="0" fillId="7" borderId="15" xfId="0" applyNumberFormat="1" applyFill="1" applyBorder="1" applyAlignment="1">
      <alignment vertical="center"/>
    </xf>
    <xf numFmtId="187" fontId="0" fillId="0" borderId="1" xfId="16" applyNumberFormat="1" applyFont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0" fontId="6" fillId="7" borderId="40" xfId="0" applyFont="1" applyFill="1" applyBorder="1" applyAlignment="1">
      <alignment horizontal="center" vertical="center"/>
    </xf>
    <xf numFmtId="0" fontId="6" fillId="7" borderId="41" xfId="0" applyFont="1" applyFill="1" applyBorder="1" applyAlignment="1">
      <alignment horizontal="center" vertical="center"/>
    </xf>
    <xf numFmtId="0" fontId="6" fillId="7" borderId="42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left" vertical="center" wrapText="1"/>
    </xf>
    <xf numFmtId="0" fontId="2" fillId="0" borderId="47" xfId="0" applyFont="1" applyFill="1" applyBorder="1" applyAlignment="1">
      <alignment horizontal="left" vertical="center" wrapText="1"/>
    </xf>
    <xf numFmtId="0" fontId="2" fillId="0" borderId="48" xfId="0" applyFont="1" applyFill="1" applyBorder="1" applyAlignment="1">
      <alignment horizontal="left" vertical="center" wrapText="1"/>
    </xf>
    <xf numFmtId="0" fontId="0" fillId="0" borderId="49" xfId="0" applyBorder="1" applyAlignment="1">
      <alignment horizontal="left" vertical="center"/>
    </xf>
    <xf numFmtId="0" fontId="0" fillId="0" borderId="50" xfId="0" applyBorder="1" applyAlignment="1">
      <alignment horizontal="left" vertical="center"/>
    </xf>
    <xf numFmtId="0" fontId="0" fillId="0" borderId="51" xfId="0" applyBorder="1" applyAlignment="1">
      <alignment horizontal="left" vertical="center"/>
    </xf>
    <xf numFmtId="0" fontId="0" fillId="5" borderId="52" xfId="0" applyFill="1" applyBorder="1" applyAlignment="1">
      <alignment horizontal="center" vertical="center"/>
    </xf>
    <xf numFmtId="0" fontId="0" fillId="5" borderId="53" xfId="0" applyFill="1" applyBorder="1" applyAlignment="1">
      <alignment horizontal="center" vertical="center"/>
    </xf>
    <xf numFmtId="0" fontId="0" fillId="5" borderId="54" xfId="0" applyFill="1" applyBorder="1" applyAlignment="1">
      <alignment horizontal="center" vertical="center"/>
    </xf>
    <xf numFmtId="0" fontId="0" fillId="5" borderId="55" xfId="0" applyFill="1" applyBorder="1" applyAlignment="1">
      <alignment horizontal="center" vertical="center"/>
    </xf>
    <xf numFmtId="0" fontId="0" fillId="2" borderId="56" xfId="0" applyFill="1" applyBorder="1" applyAlignment="1">
      <alignment horizontal="center" vertical="center"/>
    </xf>
    <xf numFmtId="0" fontId="0" fillId="2" borderId="57" xfId="0" applyFill="1" applyBorder="1" applyAlignment="1">
      <alignment horizontal="center" vertical="center"/>
    </xf>
    <xf numFmtId="0" fontId="0" fillId="2" borderId="58" xfId="0" applyFill="1" applyBorder="1" applyAlignment="1">
      <alignment horizontal="center" vertical="center"/>
    </xf>
    <xf numFmtId="176" fontId="0" fillId="5" borderId="52" xfId="0" applyNumberFormat="1" applyFill="1" applyBorder="1" applyAlignment="1">
      <alignment horizontal="center" vertical="center"/>
    </xf>
    <xf numFmtId="176" fontId="0" fillId="5" borderId="53" xfId="0" applyNumberFormat="1" applyFill="1" applyBorder="1" applyAlignment="1">
      <alignment horizontal="center" vertical="center"/>
    </xf>
    <xf numFmtId="176" fontId="0" fillId="5" borderId="54" xfId="0" applyNumberFormat="1" applyFill="1" applyBorder="1" applyAlignment="1">
      <alignment horizontal="center" vertical="center"/>
    </xf>
    <xf numFmtId="176" fontId="0" fillId="5" borderId="55" xfId="0" applyNumberFormat="1" applyFill="1" applyBorder="1" applyAlignment="1">
      <alignment horizontal="center" vertical="center"/>
    </xf>
    <xf numFmtId="0" fontId="5" fillId="5" borderId="52" xfId="0" applyFont="1" applyFill="1" applyBorder="1" applyAlignment="1">
      <alignment horizontal="center" vertical="center"/>
    </xf>
    <xf numFmtId="0" fontId="5" fillId="5" borderId="53" xfId="0" applyFont="1" applyFill="1" applyBorder="1" applyAlignment="1">
      <alignment horizontal="center" vertical="center"/>
    </xf>
    <xf numFmtId="0" fontId="5" fillId="5" borderId="54" xfId="0" applyFont="1" applyFill="1" applyBorder="1" applyAlignment="1">
      <alignment horizontal="center" vertical="center"/>
    </xf>
    <xf numFmtId="0" fontId="5" fillId="5" borderId="55" xfId="0" applyFont="1" applyFill="1" applyBorder="1" applyAlignment="1">
      <alignment horizontal="center" vertical="center"/>
    </xf>
    <xf numFmtId="0" fontId="5" fillId="2" borderId="56" xfId="0" applyFont="1" applyFill="1" applyBorder="1" applyAlignment="1">
      <alignment horizontal="center" vertical="center"/>
    </xf>
    <xf numFmtId="0" fontId="5" fillId="2" borderId="57" xfId="0" applyFont="1" applyFill="1" applyBorder="1" applyAlignment="1">
      <alignment horizontal="center" vertical="center"/>
    </xf>
    <xf numFmtId="0" fontId="5" fillId="2" borderId="58" xfId="0" applyFont="1" applyFill="1" applyBorder="1" applyAlignment="1">
      <alignment horizontal="center" vertical="center"/>
    </xf>
    <xf numFmtId="0" fontId="0" fillId="2" borderId="59" xfId="0" applyFill="1" applyBorder="1" applyAlignment="1">
      <alignment horizontal="left" vertical="center"/>
    </xf>
    <xf numFmtId="0" fontId="0" fillId="2" borderId="50" xfId="0" applyFill="1" applyBorder="1" applyAlignment="1">
      <alignment horizontal="left" vertical="center"/>
    </xf>
    <xf numFmtId="0" fontId="0" fillId="2" borderId="60" xfId="0" applyFill="1" applyBorder="1" applyAlignment="1">
      <alignment horizontal="left" vertical="center"/>
    </xf>
    <xf numFmtId="0" fontId="5" fillId="3" borderId="27" xfId="0" applyFont="1" applyFill="1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0" fillId="6" borderId="62" xfId="0" applyFill="1" applyBorder="1" applyAlignment="1">
      <alignment horizontal="left" vertical="center"/>
    </xf>
    <xf numFmtId="0" fontId="0" fillId="6" borderId="63" xfId="0" applyFill="1" applyBorder="1" applyAlignment="1">
      <alignment horizontal="left" vertical="center"/>
    </xf>
    <xf numFmtId="0" fontId="0" fillId="6" borderId="64" xfId="0" applyFill="1" applyBorder="1" applyAlignment="1">
      <alignment horizontal="left" vertical="center"/>
    </xf>
    <xf numFmtId="0" fontId="9" fillId="4" borderId="65" xfId="0" applyFont="1" applyFill="1" applyBorder="1" applyAlignment="1">
      <alignment horizontal="center" vertical="center" wrapText="1"/>
    </xf>
    <xf numFmtId="0" fontId="9" fillId="4" borderId="61" xfId="0" applyFont="1" applyFill="1" applyBorder="1" applyAlignment="1">
      <alignment horizontal="center" vertical="center" wrapText="1"/>
    </xf>
    <xf numFmtId="176" fontId="9" fillId="4" borderId="65" xfId="0" applyNumberFormat="1" applyFont="1" applyFill="1" applyBorder="1" applyAlignment="1">
      <alignment horizontal="center" vertical="center" wrapText="1"/>
    </xf>
    <xf numFmtId="176" fontId="9" fillId="4" borderId="61" xfId="0" applyNumberFormat="1" applyFont="1" applyFill="1" applyBorder="1" applyAlignment="1">
      <alignment horizontal="center" vertical="center" wrapText="1"/>
    </xf>
    <xf numFmtId="0" fontId="8" fillId="4" borderId="66" xfId="0" applyFont="1" applyFill="1" applyBorder="1" applyAlignment="1">
      <alignment horizontal="center" vertical="center"/>
    </xf>
    <xf numFmtId="0" fontId="8" fillId="4" borderId="67" xfId="0" applyFont="1" applyFill="1" applyBorder="1" applyAlignment="1">
      <alignment horizontal="center" vertical="center"/>
    </xf>
    <xf numFmtId="0" fontId="8" fillId="4" borderId="68" xfId="0" applyFont="1" applyFill="1" applyBorder="1" applyAlignment="1">
      <alignment horizontal="center" vertical="center"/>
    </xf>
    <xf numFmtId="0" fontId="0" fillId="2" borderId="59" xfId="0" applyFill="1" applyBorder="1" applyAlignment="1">
      <alignment vertical="center"/>
    </xf>
    <xf numFmtId="0" fontId="0" fillId="2" borderId="50" xfId="0" applyFill="1" applyBorder="1" applyAlignment="1">
      <alignment vertical="center"/>
    </xf>
    <xf numFmtId="0" fontId="0" fillId="2" borderId="60" xfId="0" applyFill="1" applyBorder="1" applyAlignment="1">
      <alignment vertical="center"/>
    </xf>
    <xf numFmtId="0" fontId="9" fillId="4" borderId="69" xfId="0" applyFont="1" applyFill="1" applyBorder="1" applyAlignment="1">
      <alignment horizontal="center" vertical="center"/>
    </xf>
    <xf numFmtId="0" fontId="9" fillId="4" borderId="70" xfId="0" applyFont="1" applyFill="1" applyBorder="1" applyAlignment="1">
      <alignment horizontal="center" vertical="center"/>
    </xf>
    <xf numFmtId="0" fontId="9" fillId="4" borderId="53" xfId="0" applyFont="1" applyFill="1" applyBorder="1" applyAlignment="1">
      <alignment horizontal="center" vertical="center" wrapText="1"/>
    </xf>
    <xf numFmtId="0" fontId="9" fillId="4" borderId="71" xfId="0" applyFont="1" applyFill="1" applyBorder="1" applyAlignment="1">
      <alignment horizontal="center" vertical="center"/>
    </xf>
    <xf numFmtId="0" fontId="9" fillId="4" borderId="72" xfId="0" applyFont="1" applyFill="1" applyBorder="1" applyAlignment="1">
      <alignment horizontal="center" vertical="center"/>
    </xf>
    <xf numFmtId="0" fontId="9" fillId="4" borderId="65" xfId="0" applyFont="1" applyFill="1" applyBorder="1" applyAlignment="1">
      <alignment horizontal="center" vertical="center"/>
    </xf>
    <xf numFmtId="0" fontId="9" fillId="4" borderId="61" xfId="0" applyFont="1" applyFill="1" applyBorder="1" applyAlignment="1">
      <alignment horizontal="center" vertical="center"/>
    </xf>
    <xf numFmtId="0" fontId="0" fillId="5" borderId="21" xfId="0" applyFill="1" applyBorder="1" applyAlignment="1">
      <alignment horizontal="center" vertical="center"/>
    </xf>
    <xf numFmtId="0" fontId="0" fillId="5" borderId="22" xfId="0" applyFill="1" applyBorder="1" applyAlignment="1">
      <alignment horizontal="center" vertical="center"/>
    </xf>
    <xf numFmtId="0" fontId="0" fillId="5" borderId="73" xfId="0" applyFill="1" applyBorder="1" applyAlignment="1">
      <alignment horizontal="center" vertical="center"/>
    </xf>
    <xf numFmtId="0" fontId="0" fillId="5" borderId="23" xfId="0" applyFill="1" applyBorder="1" applyAlignment="1">
      <alignment horizontal="center" vertical="center"/>
    </xf>
    <xf numFmtId="0" fontId="0" fillId="0" borderId="74" xfId="0" applyBorder="1" applyAlignment="1">
      <alignment horizontal="left" vertical="center" wrapText="1"/>
    </xf>
    <xf numFmtId="0" fontId="0" fillId="0" borderId="75" xfId="0" applyBorder="1" applyAlignment="1">
      <alignment horizontal="left" vertical="center" wrapText="1"/>
    </xf>
    <xf numFmtId="0" fontId="0" fillId="0" borderId="76" xfId="0" applyBorder="1" applyAlignment="1">
      <alignment horizontal="left" vertical="center" wrapText="1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workbookViewId="0" topLeftCell="A1">
      <selection activeCell="G22" sqref="G22"/>
    </sheetView>
  </sheetViews>
  <sheetFormatPr defaultColWidth="9.00390625" defaultRowHeight="16.5"/>
  <cols>
    <col min="1" max="1" width="64.875" style="0" bestFit="1" customWidth="1"/>
    <col min="2" max="2" width="10.875" style="0" bestFit="1" customWidth="1"/>
    <col min="3" max="3" width="14.25390625" style="0" customWidth="1"/>
    <col min="4" max="5" width="10.875" style="0" bestFit="1" customWidth="1"/>
    <col min="9" max="9" width="9.625" style="0" bestFit="1" customWidth="1"/>
  </cols>
  <sheetData>
    <row r="1" spans="1:5" ht="19.5" customHeight="1">
      <c r="A1" s="211" t="s">
        <v>311</v>
      </c>
      <c r="B1" s="212"/>
      <c r="C1" s="212"/>
      <c r="D1" s="212"/>
      <c r="E1" s="213"/>
    </row>
    <row r="2" spans="1:5" ht="19.5" customHeight="1">
      <c r="A2" s="109" t="s">
        <v>279</v>
      </c>
      <c r="B2" s="7" t="s">
        <v>280</v>
      </c>
      <c r="C2" s="101" t="s">
        <v>272</v>
      </c>
      <c r="D2" s="7" t="s">
        <v>281</v>
      </c>
      <c r="E2" s="110" t="s">
        <v>282</v>
      </c>
    </row>
    <row r="3" spans="1:5" ht="19.5" customHeight="1">
      <c r="A3" s="111" t="s">
        <v>271</v>
      </c>
      <c r="B3" s="148">
        <v>19</v>
      </c>
      <c r="C3" s="148">
        <v>50</v>
      </c>
      <c r="D3" s="7">
        <v>300</v>
      </c>
      <c r="E3" s="126">
        <f>B3*C3*D3</f>
        <v>285000</v>
      </c>
    </row>
    <row r="4" spans="1:5" ht="19.5" customHeight="1">
      <c r="A4" s="111" t="s">
        <v>283</v>
      </c>
      <c r="B4" s="148">
        <v>24</v>
      </c>
      <c r="C4" s="148">
        <v>50</v>
      </c>
      <c r="D4" s="7">
        <v>250</v>
      </c>
      <c r="E4" s="126">
        <f>B4*C4*D4</f>
        <v>300000</v>
      </c>
    </row>
    <row r="5" spans="1:5" ht="19.5" customHeight="1">
      <c r="A5" s="111" t="s">
        <v>284</v>
      </c>
      <c r="B5" s="148">
        <v>82</v>
      </c>
      <c r="C5" s="148">
        <v>50</v>
      </c>
      <c r="D5" s="7">
        <v>250</v>
      </c>
      <c r="E5" s="126">
        <f>B5*C5*D5</f>
        <v>1025000</v>
      </c>
    </row>
    <row r="6" spans="1:5" ht="19.5" customHeight="1">
      <c r="A6" s="111" t="s">
        <v>285</v>
      </c>
      <c r="B6" s="148">
        <v>14</v>
      </c>
      <c r="C6" s="148">
        <v>35</v>
      </c>
      <c r="D6" s="7">
        <v>250</v>
      </c>
      <c r="E6" s="126">
        <f>B6*C6*D6</f>
        <v>122500</v>
      </c>
    </row>
    <row r="7" spans="1:5" ht="19.5" customHeight="1">
      <c r="A7" s="111" t="s">
        <v>286</v>
      </c>
      <c r="B7" s="148">
        <v>5</v>
      </c>
      <c r="C7" s="148">
        <v>10</v>
      </c>
      <c r="D7" s="7">
        <v>250</v>
      </c>
      <c r="E7" s="126">
        <f>B7*C7*D7</f>
        <v>12500</v>
      </c>
    </row>
    <row r="8" spans="1:5" ht="19.5" customHeight="1">
      <c r="A8" s="111" t="s">
        <v>287</v>
      </c>
      <c r="B8" s="31"/>
      <c r="C8" s="8"/>
      <c r="D8" s="8"/>
      <c r="E8" s="126">
        <f>SUM(E3:E7)</f>
        <v>1745000</v>
      </c>
    </row>
    <row r="9" spans="1:5" ht="19.5" customHeight="1">
      <c r="A9" s="214" t="s">
        <v>435</v>
      </c>
      <c r="B9" s="215"/>
      <c r="C9" s="215"/>
      <c r="D9" s="215"/>
      <c r="E9" s="216"/>
    </row>
    <row r="10" spans="1:5" ht="5.25" customHeight="1" thickBot="1">
      <c r="A10" s="217"/>
      <c r="B10" s="218"/>
      <c r="C10" s="218"/>
      <c r="D10" s="218"/>
      <c r="E10" s="219"/>
    </row>
    <row r="11" spans="1:5" ht="19.5" customHeight="1" thickBot="1">
      <c r="A11" s="106"/>
      <c r="B11" s="106"/>
      <c r="C11" s="106"/>
      <c r="D11" s="106"/>
      <c r="E11" s="106"/>
    </row>
    <row r="12" spans="1:5" ht="19.5" customHeight="1">
      <c r="A12" s="107" t="s">
        <v>436</v>
      </c>
      <c r="B12" s="108"/>
      <c r="C12" s="108"/>
      <c r="D12" s="108"/>
      <c r="E12" s="169">
        <f>E8*85%</f>
        <v>1483250</v>
      </c>
    </row>
    <row r="13" spans="1:5" ht="19.5" customHeight="1">
      <c r="A13" s="109" t="s">
        <v>288</v>
      </c>
      <c r="B13" s="7" t="s">
        <v>289</v>
      </c>
      <c r="C13" s="7" t="s">
        <v>290</v>
      </c>
      <c r="D13" s="8" t="s">
        <v>291</v>
      </c>
      <c r="E13" s="110" t="s">
        <v>292</v>
      </c>
    </row>
    <row r="14" spans="1:6" ht="19.5" customHeight="1">
      <c r="A14" s="111" t="s">
        <v>293</v>
      </c>
      <c r="B14" s="7" t="s">
        <v>294</v>
      </c>
      <c r="C14" s="147">
        <v>0.83</v>
      </c>
      <c r="D14" s="209">
        <v>1.22</v>
      </c>
      <c r="E14" s="112">
        <f>E12*C14*D14</f>
        <v>1501938.95</v>
      </c>
      <c r="F14" s="1"/>
    </row>
    <row r="15" spans="1:5" ht="19.5" customHeight="1">
      <c r="A15" s="111" t="s">
        <v>295</v>
      </c>
      <c r="B15" s="7" t="s">
        <v>296</v>
      </c>
      <c r="C15" s="147">
        <v>0</v>
      </c>
      <c r="D15" s="8"/>
      <c r="E15" s="112">
        <f>E12*C15</f>
        <v>0</v>
      </c>
    </row>
    <row r="16" spans="1:5" ht="19.5" customHeight="1">
      <c r="A16" s="111" t="s">
        <v>297</v>
      </c>
      <c r="B16" s="7" t="s">
        <v>298</v>
      </c>
      <c r="C16" s="147">
        <v>0.07</v>
      </c>
      <c r="D16" s="8"/>
      <c r="E16" s="112">
        <f>E12*C16</f>
        <v>103827.50000000001</v>
      </c>
    </row>
    <row r="17" spans="1:5" ht="19.5" customHeight="1">
      <c r="A17" s="111" t="s">
        <v>299</v>
      </c>
      <c r="B17" s="7" t="s">
        <v>300</v>
      </c>
      <c r="C17" s="147">
        <v>0.1</v>
      </c>
      <c r="D17" s="8"/>
      <c r="E17" s="112">
        <f>E12*C17</f>
        <v>148325</v>
      </c>
    </row>
    <row r="18" spans="1:5" ht="19.5" customHeight="1">
      <c r="A18" s="113" t="s">
        <v>301</v>
      </c>
      <c r="B18" s="8"/>
      <c r="C18" s="8"/>
      <c r="D18" s="8"/>
      <c r="E18" s="114">
        <f>SUM(E14:E17)</f>
        <v>1754091.45</v>
      </c>
    </row>
    <row r="19" spans="1:5" ht="19.5" customHeight="1">
      <c r="A19" s="220" t="s">
        <v>437</v>
      </c>
      <c r="B19" s="221"/>
      <c r="C19" s="221"/>
      <c r="D19" s="221"/>
      <c r="E19" s="222"/>
    </row>
    <row r="20" spans="1:5" ht="56.25" customHeight="1" thickBot="1">
      <c r="A20" s="270" t="s">
        <v>438</v>
      </c>
      <c r="B20" s="271"/>
      <c r="C20" s="271"/>
      <c r="D20" s="271"/>
      <c r="E20" s="272"/>
    </row>
    <row r="21" spans="1:5" ht="19.5" customHeight="1" thickBot="1">
      <c r="A21" s="127"/>
      <c r="B21" s="127"/>
      <c r="C21" s="127"/>
      <c r="D21" s="127"/>
      <c r="E21" s="127"/>
    </row>
    <row r="22" spans="1:5" ht="19.5" customHeight="1">
      <c r="A22" s="115" t="s">
        <v>302</v>
      </c>
      <c r="B22" s="116" t="s">
        <v>303</v>
      </c>
      <c r="C22" s="116" t="s">
        <v>304</v>
      </c>
      <c r="D22" s="117" t="s">
        <v>305</v>
      </c>
      <c r="E22" s="102"/>
    </row>
    <row r="23" spans="1:9" ht="19.5" customHeight="1">
      <c r="A23" s="118" t="s">
        <v>413</v>
      </c>
      <c r="B23" s="103">
        <f>'學術'!I25</f>
        <v>55317</v>
      </c>
      <c r="C23" s="103">
        <f>'社產'!H9</f>
        <v>3488</v>
      </c>
      <c r="D23" s="119">
        <f aca="true" t="shared" si="0" ref="D23:D28">SUM(B23,C23)</f>
        <v>58805</v>
      </c>
      <c r="E23" s="102"/>
      <c r="I23" s="167"/>
    </row>
    <row r="24" spans="1:9" ht="19.5" customHeight="1">
      <c r="A24" s="118" t="s">
        <v>306</v>
      </c>
      <c r="B24" s="104">
        <f>'技藝'!I39</f>
        <v>142342</v>
      </c>
      <c r="C24" s="103">
        <f>'社產'!H37</f>
        <v>42993</v>
      </c>
      <c r="D24" s="119">
        <f t="shared" si="0"/>
        <v>185335</v>
      </c>
      <c r="E24" s="102"/>
      <c r="I24" s="168"/>
    </row>
    <row r="25" spans="1:9" ht="19.5" customHeight="1">
      <c r="A25" s="118" t="s">
        <v>307</v>
      </c>
      <c r="B25" s="104">
        <f>'综服'!I24</f>
        <v>79419</v>
      </c>
      <c r="C25" s="103">
        <f>'社產'!H41</f>
        <v>4900</v>
      </c>
      <c r="D25" s="119">
        <f t="shared" si="0"/>
        <v>84319</v>
      </c>
      <c r="E25" s="102"/>
      <c r="I25" s="168"/>
    </row>
    <row r="26" spans="1:5" ht="19.5" customHeight="1">
      <c r="A26" s="118" t="s">
        <v>308</v>
      </c>
      <c r="B26" s="103">
        <f>'體康'!I24</f>
        <v>104495</v>
      </c>
      <c r="C26" s="103">
        <f>'社產'!H47</f>
        <v>6342</v>
      </c>
      <c r="D26" s="119">
        <f t="shared" si="0"/>
        <v>110837</v>
      </c>
      <c r="E26" s="102"/>
    </row>
    <row r="27" spans="1:5" ht="19.5" customHeight="1">
      <c r="A27" s="118" t="s">
        <v>309</v>
      </c>
      <c r="B27" s="103">
        <f>'其他'!I29</f>
        <v>1128251</v>
      </c>
      <c r="C27" s="103">
        <f>'社產'!H53</f>
        <v>84500</v>
      </c>
      <c r="D27" s="119">
        <f t="shared" si="0"/>
        <v>1212751</v>
      </c>
      <c r="E27" s="102"/>
    </row>
    <row r="28" spans="1:5" ht="19.5" customHeight="1" thickBot="1">
      <c r="A28" s="120" t="s">
        <v>282</v>
      </c>
      <c r="B28" s="121">
        <f>SUM(B23:B27)</f>
        <v>1509824</v>
      </c>
      <c r="C28" s="121">
        <f>SUM(C23:C27)</f>
        <v>142223</v>
      </c>
      <c r="D28" s="122">
        <f t="shared" si="0"/>
        <v>1652047</v>
      </c>
      <c r="E28" s="102"/>
    </row>
    <row r="29" spans="1:5" ht="19.5" customHeight="1" thickBot="1">
      <c r="A29" s="28"/>
      <c r="B29" s="128"/>
      <c r="C29" s="128"/>
      <c r="D29" s="129"/>
      <c r="E29" s="102"/>
    </row>
    <row r="30" spans="1:5" ht="19.5" customHeight="1">
      <c r="A30" s="130"/>
      <c r="B30" s="123" t="s">
        <v>274</v>
      </c>
      <c r="C30" s="124" t="s">
        <v>310</v>
      </c>
      <c r="D30" s="102"/>
      <c r="E30" s="102"/>
    </row>
    <row r="31" spans="1:5" ht="19.5" customHeight="1">
      <c r="A31" s="131" t="s">
        <v>273</v>
      </c>
      <c r="B31" s="105">
        <f>E14</f>
        <v>1501938.95</v>
      </c>
      <c r="C31" s="125">
        <f>E17</f>
        <v>148325</v>
      </c>
      <c r="D31" s="102"/>
      <c r="E31" s="102"/>
    </row>
    <row r="32" spans="1:5" ht="19.5" customHeight="1">
      <c r="A32" s="131" t="s">
        <v>413</v>
      </c>
      <c r="B32" s="170">
        <f>'學術'!I25</f>
        <v>55317</v>
      </c>
      <c r="C32" s="171">
        <f aca="true" t="shared" si="1" ref="B32:C36">C23</f>
        <v>3488</v>
      </c>
      <c r="D32" s="102"/>
      <c r="E32" s="102"/>
    </row>
    <row r="33" spans="1:5" ht="19.5" customHeight="1">
      <c r="A33" s="132" t="s">
        <v>306</v>
      </c>
      <c r="B33" s="170">
        <f t="shared" si="1"/>
        <v>142342</v>
      </c>
      <c r="C33" s="171">
        <f t="shared" si="1"/>
        <v>42993</v>
      </c>
      <c r="D33" s="102"/>
      <c r="E33" s="102"/>
    </row>
    <row r="34" spans="1:5" ht="19.5" customHeight="1">
      <c r="A34" s="132" t="s">
        <v>307</v>
      </c>
      <c r="B34" s="170">
        <f t="shared" si="1"/>
        <v>79419</v>
      </c>
      <c r="C34" s="171">
        <f t="shared" si="1"/>
        <v>4900</v>
      </c>
      <c r="D34" s="102"/>
      <c r="E34" s="102"/>
    </row>
    <row r="35" spans="1:5" ht="19.5" customHeight="1">
      <c r="A35" s="132" t="s">
        <v>308</v>
      </c>
      <c r="B35" s="170">
        <f t="shared" si="1"/>
        <v>104495</v>
      </c>
      <c r="C35" s="171">
        <f t="shared" si="1"/>
        <v>6342</v>
      </c>
      <c r="D35" s="102"/>
      <c r="E35" s="102"/>
    </row>
    <row r="36" spans="1:5" ht="19.5" customHeight="1">
      <c r="A36" s="132" t="s">
        <v>309</v>
      </c>
      <c r="B36" s="170">
        <f>'其他'!I29</f>
        <v>1128251</v>
      </c>
      <c r="C36" s="171">
        <f t="shared" si="1"/>
        <v>84500</v>
      </c>
      <c r="D36" s="102"/>
      <c r="E36" s="102"/>
    </row>
    <row r="37" spans="1:5" ht="19.5" customHeight="1" thickBot="1">
      <c r="A37" s="164" t="s">
        <v>282</v>
      </c>
      <c r="B37" s="172">
        <f>SUM(B32:B36)</f>
        <v>1509824</v>
      </c>
      <c r="C37" s="173">
        <f>SUM(C32:C36)</f>
        <v>142223</v>
      </c>
      <c r="D37" s="102"/>
      <c r="E37" s="102"/>
    </row>
    <row r="38" spans="1:5" ht="19.5" customHeight="1" thickBot="1">
      <c r="A38" s="164" t="s">
        <v>312</v>
      </c>
      <c r="B38" s="165">
        <f>B31-B37</f>
        <v>-7885.050000000047</v>
      </c>
      <c r="C38" s="166">
        <f>C31-C37</f>
        <v>6102</v>
      </c>
      <c r="E38" s="102"/>
    </row>
    <row r="39" ht="16.5">
      <c r="B39" s="200"/>
    </row>
  </sheetData>
  <mergeCells count="4">
    <mergeCell ref="A20:E20"/>
    <mergeCell ref="A1:E1"/>
    <mergeCell ref="A9:E10"/>
    <mergeCell ref="A19:E1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5"/>
  <sheetViews>
    <sheetView workbookViewId="0" topLeftCell="B3">
      <selection activeCell="G26" sqref="G26"/>
    </sheetView>
  </sheetViews>
  <sheetFormatPr defaultColWidth="9.00390625" defaultRowHeight="16.5"/>
  <cols>
    <col min="2" max="2" width="20.50390625" style="0" bestFit="1" customWidth="1"/>
    <col min="3" max="3" width="40.50390625" style="0" bestFit="1" customWidth="1"/>
    <col min="6" max="7" width="9.00390625" style="2" customWidth="1"/>
    <col min="8" max="8" width="11.25390625" style="2" customWidth="1"/>
    <col min="9" max="9" width="9.50390625" style="2" bestFit="1" customWidth="1"/>
    <col min="10" max="11" width="9.00390625" style="2" customWidth="1"/>
  </cols>
  <sheetData>
    <row r="1" spans="1:12" ht="17.25" thickTop="1">
      <c r="A1" s="223" t="s">
        <v>0</v>
      </c>
      <c r="B1" s="224"/>
      <c r="C1" s="224"/>
      <c r="D1" s="224"/>
      <c r="E1" s="224"/>
      <c r="F1" s="224"/>
      <c r="G1" s="224"/>
      <c r="H1" s="225"/>
      <c r="I1" s="225"/>
      <c r="J1" s="225"/>
      <c r="K1" s="225"/>
      <c r="L1" s="226"/>
    </row>
    <row r="2" spans="1:12" ht="17.25" thickBot="1">
      <c r="A2" s="22" t="s">
        <v>1</v>
      </c>
      <c r="B2" s="23" t="s">
        <v>2</v>
      </c>
      <c r="C2" s="23" t="s">
        <v>3</v>
      </c>
      <c r="D2" s="23" t="s">
        <v>4</v>
      </c>
      <c r="E2" s="23" t="s">
        <v>7</v>
      </c>
      <c r="F2" s="24" t="s">
        <v>5</v>
      </c>
      <c r="G2" s="24" t="s">
        <v>6</v>
      </c>
      <c r="H2" s="63" t="s">
        <v>243</v>
      </c>
      <c r="I2" s="64" t="s">
        <v>6</v>
      </c>
      <c r="J2" s="63" t="s">
        <v>244</v>
      </c>
      <c r="K2" s="65" t="s">
        <v>241</v>
      </c>
      <c r="L2" s="25" t="s">
        <v>8</v>
      </c>
    </row>
    <row r="3" spans="1:12" ht="17.25" thickTop="1">
      <c r="A3" s="19" t="s">
        <v>13</v>
      </c>
      <c r="B3" s="20" t="s">
        <v>14</v>
      </c>
      <c r="C3" s="20" t="s">
        <v>96</v>
      </c>
      <c r="D3" s="20" t="s">
        <v>95</v>
      </c>
      <c r="E3" s="21">
        <v>0.8</v>
      </c>
      <c r="F3" s="40">
        <v>900</v>
      </c>
      <c r="G3" s="10">
        <f aca="true" t="shared" si="0" ref="G3:G24">ROUNDUP(E3*F3,0)</f>
        <v>720</v>
      </c>
      <c r="H3" s="174">
        <v>700</v>
      </c>
      <c r="I3" s="60">
        <f>ROUNDUP(E3*H3,0)</f>
        <v>560</v>
      </c>
      <c r="J3" s="60"/>
      <c r="K3" s="55"/>
      <c r="L3" s="46"/>
    </row>
    <row r="4" spans="1:12" ht="16.5">
      <c r="A4" s="12" t="s">
        <v>16</v>
      </c>
      <c r="B4" s="8" t="s">
        <v>15</v>
      </c>
      <c r="C4" s="8" t="s">
        <v>97</v>
      </c>
      <c r="D4" s="8" t="s">
        <v>98</v>
      </c>
      <c r="E4" s="9">
        <v>0.8</v>
      </c>
      <c r="F4" s="33">
        <v>1637</v>
      </c>
      <c r="G4" s="10">
        <f t="shared" si="0"/>
        <v>1310</v>
      </c>
      <c r="H4" s="175">
        <v>1697</v>
      </c>
      <c r="I4" s="60">
        <f aca="true" t="shared" si="1" ref="I4:I12">ROUNDUP(E4*H4,0)</f>
        <v>1358</v>
      </c>
      <c r="J4" s="61"/>
      <c r="K4" s="10"/>
      <c r="L4" s="13"/>
    </row>
    <row r="5" spans="1:12" ht="16.5">
      <c r="A5" s="12"/>
      <c r="B5" s="8"/>
      <c r="C5" s="8" t="s">
        <v>99</v>
      </c>
      <c r="D5" s="8" t="s">
        <v>100</v>
      </c>
      <c r="E5" s="9">
        <v>0.5</v>
      </c>
      <c r="F5" s="33">
        <v>200</v>
      </c>
      <c r="G5" s="10">
        <f t="shared" si="0"/>
        <v>100</v>
      </c>
      <c r="H5" s="175">
        <v>200</v>
      </c>
      <c r="I5" s="60">
        <f t="shared" si="1"/>
        <v>100</v>
      </c>
      <c r="J5" s="61"/>
      <c r="K5" s="10"/>
      <c r="L5" s="13"/>
    </row>
    <row r="6" spans="1:12" ht="16.5">
      <c r="A6" s="12"/>
      <c r="B6" s="8"/>
      <c r="C6" s="8" t="s">
        <v>101</v>
      </c>
      <c r="D6" s="8" t="s">
        <v>102</v>
      </c>
      <c r="E6" s="9">
        <v>0.7</v>
      </c>
      <c r="F6" s="33">
        <v>5102</v>
      </c>
      <c r="G6" s="10">
        <f t="shared" si="0"/>
        <v>3572</v>
      </c>
      <c r="H6" s="175">
        <v>5102</v>
      </c>
      <c r="I6" s="60">
        <f t="shared" si="1"/>
        <v>3572</v>
      </c>
      <c r="J6" s="61"/>
      <c r="K6" s="10"/>
      <c r="L6" s="13"/>
    </row>
    <row r="7" spans="1:12" ht="16.5">
      <c r="A7" s="12"/>
      <c r="B7" s="8"/>
      <c r="C7" s="8" t="s">
        <v>103</v>
      </c>
      <c r="D7" s="8" t="s">
        <v>102</v>
      </c>
      <c r="E7" s="9">
        <v>0.7</v>
      </c>
      <c r="F7" s="33">
        <v>1628</v>
      </c>
      <c r="G7" s="10">
        <f t="shared" si="0"/>
        <v>1140</v>
      </c>
      <c r="H7" s="175">
        <v>1628</v>
      </c>
      <c r="I7" s="60">
        <f t="shared" si="1"/>
        <v>1140</v>
      </c>
      <c r="J7" s="61"/>
      <c r="K7" s="10"/>
      <c r="L7" s="13"/>
    </row>
    <row r="8" spans="1:12" ht="16.5">
      <c r="A8" s="12" t="s">
        <v>17</v>
      </c>
      <c r="B8" s="8" t="s">
        <v>18</v>
      </c>
      <c r="C8" s="8" t="s">
        <v>108</v>
      </c>
      <c r="D8" s="8" t="s">
        <v>109</v>
      </c>
      <c r="E8" s="9">
        <v>0.8</v>
      </c>
      <c r="F8" s="33">
        <v>2100</v>
      </c>
      <c r="G8" s="10">
        <f t="shared" si="0"/>
        <v>1680</v>
      </c>
      <c r="H8" s="175">
        <v>0</v>
      </c>
      <c r="I8" s="60">
        <f t="shared" si="1"/>
        <v>0</v>
      </c>
      <c r="J8" s="61"/>
      <c r="K8" s="10"/>
      <c r="L8" s="13"/>
    </row>
    <row r="9" spans="1:12" ht="16.5">
      <c r="A9" s="12"/>
      <c r="B9" s="8"/>
      <c r="C9" s="8" t="s">
        <v>110</v>
      </c>
      <c r="D9" s="8" t="s">
        <v>111</v>
      </c>
      <c r="E9" s="9">
        <v>0.7</v>
      </c>
      <c r="F9" s="33">
        <v>6730</v>
      </c>
      <c r="G9" s="10">
        <f t="shared" si="0"/>
        <v>4711</v>
      </c>
      <c r="H9" s="175">
        <v>6275</v>
      </c>
      <c r="I9" s="60">
        <f t="shared" si="1"/>
        <v>4393</v>
      </c>
      <c r="J9" s="61"/>
      <c r="K9" s="10"/>
      <c r="L9" s="13"/>
    </row>
    <row r="10" spans="1:12" ht="16.5">
      <c r="A10" s="12" t="s">
        <v>414</v>
      </c>
      <c r="B10" s="8" t="s">
        <v>415</v>
      </c>
      <c r="C10" s="8" t="s">
        <v>416</v>
      </c>
      <c r="D10" s="8" t="s">
        <v>417</v>
      </c>
      <c r="E10" s="9">
        <v>0.8</v>
      </c>
      <c r="F10" s="33">
        <v>8150</v>
      </c>
      <c r="G10" s="10">
        <f t="shared" si="0"/>
        <v>6520</v>
      </c>
      <c r="H10" s="175">
        <v>7750</v>
      </c>
      <c r="I10" s="60">
        <f t="shared" si="1"/>
        <v>6200</v>
      </c>
      <c r="J10" s="61"/>
      <c r="K10" s="10"/>
      <c r="L10" s="13"/>
    </row>
    <row r="11" spans="1:12" ht="16.5">
      <c r="A11" s="12"/>
      <c r="B11" s="8"/>
      <c r="C11" s="8" t="s">
        <v>418</v>
      </c>
      <c r="D11" s="8" t="s">
        <v>419</v>
      </c>
      <c r="E11" s="9">
        <v>0.5</v>
      </c>
      <c r="F11" s="33">
        <v>800</v>
      </c>
      <c r="G11" s="10">
        <f t="shared" si="0"/>
        <v>400</v>
      </c>
      <c r="H11" s="175">
        <v>600</v>
      </c>
      <c r="I11" s="60">
        <f t="shared" si="1"/>
        <v>300</v>
      </c>
      <c r="J11" s="61"/>
      <c r="K11" s="10"/>
      <c r="L11" s="13"/>
    </row>
    <row r="12" spans="1:12" ht="16.5">
      <c r="A12" s="12"/>
      <c r="B12" s="8"/>
      <c r="C12" s="8" t="s">
        <v>420</v>
      </c>
      <c r="D12" s="8" t="s">
        <v>417</v>
      </c>
      <c r="E12" s="9">
        <v>0.7</v>
      </c>
      <c r="F12" s="33">
        <v>4393</v>
      </c>
      <c r="G12" s="10">
        <f t="shared" si="0"/>
        <v>3076</v>
      </c>
      <c r="H12" s="175">
        <v>3238</v>
      </c>
      <c r="I12" s="60">
        <f t="shared" si="1"/>
        <v>2267</v>
      </c>
      <c r="J12" s="61"/>
      <c r="K12" s="10"/>
      <c r="L12" s="13"/>
    </row>
    <row r="13" spans="1:12" ht="16.5">
      <c r="A13" s="12"/>
      <c r="B13" s="8"/>
      <c r="C13" s="8" t="s">
        <v>421</v>
      </c>
      <c r="D13" s="8" t="s">
        <v>419</v>
      </c>
      <c r="E13" s="9" t="s">
        <v>130</v>
      </c>
      <c r="F13" s="33">
        <v>22700</v>
      </c>
      <c r="G13" s="10">
        <v>4500</v>
      </c>
      <c r="H13" s="175">
        <v>22700</v>
      </c>
      <c r="I13" s="60">
        <v>4500</v>
      </c>
      <c r="J13" s="61"/>
      <c r="K13" s="10"/>
      <c r="L13" s="13"/>
    </row>
    <row r="14" spans="1:12" ht="16.5">
      <c r="A14" s="12" t="s">
        <v>19</v>
      </c>
      <c r="B14" s="8" t="s">
        <v>20</v>
      </c>
      <c r="C14" s="8" t="s">
        <v>104</v>
      </c>
      <c r="D14" s="8" t="s">
        <v>102</v>
      </c>
      <c r="E14" s="9">
        <v>0.7</v>
      </c>
      <c r="F14" s="33">
        <v>4680</v>
      </c>
      <c r="G14" s="10">
        <f t="shared" si="0"/>
        <v>3276</v>
      </c>
      <c r="H14" s="175">
        <v>4680</v>
      </c>
      <c r="I14" s="60">
        <f aca="true" t="shared" si="2" ref="I14:I24">ROUNDUP(E14*H14,0)</f>
        <v>3276</v>
      </c>
      <c r="J14" s="61"/>
      <c r="K14" s="10"/>
      <c r="L14" s="13"/>
    </row>
    <row r="15" spans="1:12" ht="16.5">
      <c r="A15" s="12" t="s">
        <v>22</v>
      </c>
      <c r="B15" s="8" t="s">
        <v>21</v>
      </c>
      <c r="C15" s="8" t="s">
        <v>217</v>
      </c>
      <c r="D15" s="8" t="s">
        <v>204</v>
      </c>
      <c r="E15" s="9">
        <v>1</v>
      </c>
      <c r="F15" s="33">
        <v>2400</v>
      </c>
      <c r="G15" s="10">
        <f t="shared" si="0"/>
        <v>2400</v>
      </c>
      <c r="H15" s="175">
        <v>2400</v>
      </c>
      <c r="I15" s="60">
        <f t="shared" si="2"/>
        <v>2400</v>
      </c>
      <c r="J15" s="61"/>
      <c r="K15" s="10"/>
      <c r="L15" s="13"/>
    </row>
    <row r="16" spans="1:12" ht="16.5">
      <c r="A16" s="12"/>
      <c r="B16" s="8"/>
      <c r="C16" s="8" t="s">
        <v>218</v>
      </c>
      <c r="D16" s="8" t="s">
        <v>197</v>
      </c>
      <c r="E16" s="9">
        <v>0.7</v>
      </c>
      <c r="F16" s="33">
        <v>2100</v>
      </c>
      <c r="G16" s="10">
        <f t="shared" si="0"/>
        <v>1470</v>
      </c>
      <c r="H16" s="175">
        <v>2000</v>
      </c>
      <c r="I16" s="60">
        <f t="shared" si="2"/>
        <v>1400</v>
      </c>
      <c r="J16" s="61"/>
      <c r="K16" s="10"/>
      <c r="L16" s="13"/>
    </row>
    <row r="17" spans="1:12" ht="16.5">
      <c r="A17" s="12"/>
      <c r="B17" s="8"/>
      <c r="C17" s="8" t="s">
        <v>219</v>
      </c>
      <c r="D17" s="8" t="s">
        <v>197</v>
      </c>
      <c r="E17" s="9">
        <v>0.7</v>
      </c>
      <c r="F17" s="33">
        <v>8530</v>
      </c>
      <c r="G17" s="10">
        <f t="shared" si="0"/>
        <v>5971</v>
      </c>
      <c r="H17" s="175">
        <v>9330</v>
      </c>
      <c r="I17" s="60">
        <f t="shared" si="2"/>
        <v>6531</v>
      </c>
      <c r="J17" s="61"/>
      <c r="K17" s="10"/>
      <c r="L17" s="13"/>
    </row>
    <row r="18" spans="1:12" ht="16.5">
      <c r="A18" s="12"/>
      <c r="B18" s="8"/>
      <c r="C18" s="8" t="s">
        <v>220</v>
      </c>
      <c r="D18" s="8" t="s">
        <v>197</v>
      </c>
      <c r="E18" s="9">
        <v>0.7</v>
      </c>
      <c r="F18" s="33">
        <v>9700</v>
      </c>
      <c r="G18" s="10">
        <f t="shared" si="0"/>
        <v>6790</v>
      </c>
      <c r="H18" s="175">
        <v>10500</v>
      </c>
      <c r="I18" s="60">
        <f t="shared" si="2"/>
        <v>7350</v>
      </c>
      <c r="J18" s="61"/>
      <c r="K18" s="10"/>
      <c r="L18" s="13"/>
    </row>
    <row r="19" spans="1:12" ht="15.75" customHeight="1">
      <c r="A19" s="12" t="s">
        <v>105</v>
      </c>
      <c r="B19" s="8" t="s">
        <v>106</v>
      </c>
      <c r="C19" s="8" t="s">
        <v>107</v>
      </c>
      <c r="D19" s="8" t="s">
        <v>102</v>
      </c>
      <c r="E19" s="9">
        <v>0.7</v>
      </c>
      <c r="F19" s="33">
        <v>750</v>
      </c>
      <c r="G19" s="10">
        <f t="shared" si="0"/>
        <v>525</v>
      </c>
      <c r="H19" s="175">
        <v>750</v>
      </c>
      <c r="I19" s="60">
        <f t="shared" si="2"/>
        <v>525</v>
      </c>
      <c r="J19" s="61"/>
      <c r="K19" s="10"/>
      <c r="L19" s="13"/>
    </row>
    <row r="20" spans="1:12" ht="16.5">
      <c r="A20" s="12" t="s">
        <v>23</v>
      </c>
      <c r="B20" s="8" t="s">
        <v>24</v>
      </c>
      <c r="C20" s="8" t="s">
        <v>213</v>
      </c>
      <c r="D20" s="8" t="s">
        <v>197</v>
      </c>
      <c r="E20" s="9">
        <v>0.7</v>
      </c>
      <c r="F20" s="33">
        <v>1550</v>
      </c>
      <c r="G20" s="10">
        <f t="shared" si="0"/>
        <v>1085</v>
      </c>
      <c r="H20" s="175">
        <v>1400</v>
      </c>
      <c r="I20" s="60">
        <f t="shared" si="2"/>
        <v>980</v>
      </c>
      <c r="J20" s="61"/>
      <c r="K20" s="10"/>
      <c r="L20" s="13"/>
    </row>
    <row r="21" spans="1:12" ht="16.5">
      <c r="A21" s="12"/>
      <c r="B21" s="8"/>
      <c r="C21" s="8" t="s">
        <v>214</v>
      </c>
      <c r="D21" s="8" t="s">
        <v>197</v>
      </c>
      <c r="E21" s="9">
        <v>0.7</v>
      </c>
      <c r="F21" s="33">
        <v>8950</v>
      </c>
      <c r="G21" s="10">
        <f t="shared" si="0"/>
        <v>6265</v>
      </c>
      <c r="H21" s="175">
        <v>8800</v>
      </c>
      <c r="I21" s="60">
        <f t="shared" si="2"/>
        <v>6160</v>
      </c>
      <c r="J21" s="61"/>
      <c r="K21" s="10"/>
      <c r="L21" s="13"/>
    </row>
    <row r="22" spans="1:12" ht="16.5">
      <c r="A22" s="12"/>
      <c r="B22" s="8"/>
      <c r="C22" s="8" t="s">
        <v>215</v>
      </c>
      <c r="D22" s="8" t="s">
        <v>216</v>
      </c>
      <c r="E22" s="9">
        <v>1</v>
      </c>
      <c r="F22" s="33">
        <v>600</v>
      </c>
      <c r="G22" s="10">
        <f t="shared" si="0"/>
        <v>600</v>
      </c>
      <c r="H22" s="175">
        <v>600</v>
      </c>
      <c r="I22" s="60">
        <f t="shared" si="2"/>
        <v>600</v>
      </c>
      <c r="J22" s="61"/>
      <c r="K22" s="10"/>
      <c r="L22" s="13"/>
    </row>
    <row r="23" spans="1:12" s="177" customFormat="1" ht="16.5">
      <c r="A23" s="52" t="s">
        <v>231</v>
      </c>
      <c r="B23" s="31" t="s">
        <v>232</v>
      </c>
      <c r="C23" s="31" t="s">
        <v>233</v>
      </c>
      <c r="D23" s="31" t="s">
        <v>197</v>
      </c>
      <c r="E23" s="51">
        <v>0.7</v>
      </c>
      <c r="F23" s="33">
        <v>150</v>
      </c>
      <c r="G23" s="33">
        <f t="shared" si="0"/>
        <v>105</v>
      </c>
      <c r="H23" s="175">
        <v>150</v>
      </c>
      <c r="I23" s="60">
        <f t="shared" si="2"/>
        <v>105</v>
      </c>
      <c r="J23" s="61"/>
      <c r="K23" s="33"/>
      <c r="L23" s="48"/>
    </row>
    <row r="24" spans="1:12" s="177" customFormat="1" ht="17.25" thickBot="1">
      <c r="A24" s="178"/>
      <c r="B24" s="53"/>
      <c r="C24" s="53" t="s">
        <v>234</v>
      </c>
      <c r="D24" s="53" t="s">
        <v>208</v>
      </c>
      <c r="E24" s="179">
        <v>0.8</v>
      </c>
      <c r="F24" s="180">
        <v>2000</v>
      </c>
      <c r="G24" s="180">
        <f t="shared" si="0"/>
        <v>1600</v>
      </c>
      <c r="H24" s="176">
        <v>2000</v>
      </c>
      <c r="I24" s="60">
        <f t="shared" si="2"/>
        <v>1600</v>
      </c>
      <c r="J24" s="62"/>
      <c r="K24" s="180"/>
      <c r="L24" s="181"/>
    </row>
    <row r="25" spans="1:12" ht="18" thickBot="1" thickTop="1">
      <c r="A25" s="227" t="s">
        <v>239</v>
      </c>
      <c r="B25" s="228"/>
      <c r="C25" s="228"/>
      <c r="D25" s="228"/>
      <c r="E25" s="229"/>
      <c r="F25" s="26">
        <f>SUM(F3:F24)</f>
        <v>95750</v>
      </c>
      <c r="G25" s="26">
        <f>SUM(G3:G24)</f>
        <v>57816</v>
      </c>
      <c r="H25" s="59">
        <f>SUM(H3:H24)</f>
        <v>92500</v>
      </c>
      <c r="I25" s="59">
        <f>SUM(I3:I24)</f>
        <v>55317</v>
      </c>
      <c r="J25" s="59"/>
      <c r="K25" s="59"/>
      <c r="L25" s="27"/>
    </row>
    <row r="26" ht="17.25" thickTop="1"/>
  </sheetData>
  <mergeCells count="2">
    <mergeCell ref="A1:L1"/>
    <mergeCell ref="A25:E2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9"/>
  <sheetViews>
    <sheetView zoomScale="90" zoomScaleNormal="90" workbookViewId="0" topLeftCell="C15">
      <selection activeCell="I33" sqref="I33"/>
    </sheetView>
  </sheetViews>
  <sheetFormatPr defaultColWidth="9.00390625" defaultRowHeight="16.5"/>
  <cols>
    <col min="2" max="2" width="16.125" style="0" bestFit="1" customWidth="1"/>
    <col min="3" max="3" width="48.25390625" style="0" customWidth="1"/>
    <col min="5" max="5" width="9.00390625" style="1" customWidth="1"/>
    <col min="6" max="7" width="9.00390625" style="2" customWidth="1"/>
    <col min="8" max="8" width="11.625" style="2" bestFit="1" customWidth="1"/>
    <col min="9" max="11" width="9.00390625" style="2" customWidth="1"/>
  </cols>
  <sheetData>
    <row r="1" spans="1:12" ht="17.25" thickTop="1">
      <c r="A1" s="230" t="s">
        <v>9</v>
      </c>
      <c r="B1" s="231"/>
      <c r="C1" s="231"/>
      <c r="D1" s="231"/>
      <c r="E1" s="231"/>
      <c r="F1" s="231"/>
      <c r="G1" s="231"/>
      <c r="H1" s="232"/>
      <c r="I1" s="232"/>
      <c r="J1" s="232"/>
      <c r="K1" s="232"/>
      <c r="L1" s="233"/>
    </row>
    <row r="2" spans="1:12" ht="17.25" customHeight="1" thickBot="1">
      <c r="A2" s="22" t="s">
        <v>1</v>
      </c>
      <c r="B2" s="23" t="s">
        <v>2</v>
      </c>
      <c r="C2" s="23" t="s">
        <v>3</v>
      </c>
      <c r="D2" s="23" t="s">
        <v>4</v>
      </c>
      <c r="E2" s="50" t="s">
        <v>7</v>
      </c>
      <c r="F2" s="24" t="s">
        <v>5</v>
      </c>
      <c r="G2" s="24" t="s">
        <v>6</v>
      </c>
      <c r="H2" s="201" t="s">
        <v>243</v>
      </c>
      <c r="I2" s="202" t="s">
        <v>6</v>
      </c>
      <c r="J2" s="201" t="s">
        <v>244</v>
      </c>
      <c r="K2" s="65" t="s">
        <v>241</v>
      </c>
      <c r="L2" s="25" t="s">
        <v>8</v>
      </c>
    </row>
    <row r="3" spans="1:12" ht="17.25" thickTop="1">
      <c r="A3" s="19" t="s">
        <v>64</v>
      </c>
      <c r="B3" s="20" t="s">
        <v>65</v>
      </c>
      <c r="C3" s="20" t="s">
        <v>179</v>
      </c>
      <c r="D3" s="20" t="s">
        <v>100</v>
      </c>
      <c r="E3" s="21">
        <v>0.5</v>
      </c>
      <c r="F3" s="40">
        <v>650</v>
      </c>
      <c r="G3" s="40">
        <f>ROUNDUP(E3*F3,0)</f>
        <v>325</v>
      </c>
      <c r="H3" s="203">
        <v>650</v>
      </c>
      <c r="I3" s="204">
        <f>ROUNDUP(E3*H3,0)</f>
        <v>325</v>
      </c>
      <c r="J3" s="204"/>
      <c r="K3" s="55"/>
      <c r="L3" s="46"/>
    </row>
    <row r="4" spans="1:12" ht="16.5">
      <c r="A4" s="12"/>
      <c r="B4" s="8"/>
      <c r="C4" s="8" t="s">
        <v>180</v>
      </c>
      <c r="D4" s="8" t="s">
        <v>240</v>
      </c>
      <c r="E4" s="9">
        <v>0.5</v>
      </c>
      <c r="F4" s="10">
        <v>650</v>
      </c>
      <c r="G4" s="10">
        <f aca="true" t="shared" si="0" ref="G4:G38">ROUNDUP(E4*F4,0)</f>
        <v>325</v>
      </c>
      <c r="H4" s="205">
        <v>650</v>
      </c>
      <c r="I4" s="204">
        <f aca="true" t="shared" si="1" ref="I4:I38">ROUNDUP(E4*H4,0)</f>
        <v>325</v>
      </c>
      <c r="J4" s="206"/>
      <c r="K4" s="56"/>
      <c r="L4" s="13"/>
    </row>
    <row r="5" spans="1:12" ht="16.5">
      <c r="A5" s="12" t="s">
        <v>66</v>
      </c>
      <c r="B5" s="8" t="s">
        <v>67</v>
      </c>
      <c r="C5" s="8" t="s">
        <v>170</v>
      </c>
      <c r="D5" s="8" t="s">
        <v>167</v>
      </c>
      <c r="E5" s="9">
        <v>1</v>
      </c>
      <c r="F5" s="10">
        <v>3000</v>
      </c>
      <c r="G5" s="10">
        <f t="shared" si="0"/>
        <v>3000</v>
      </c>
      <c r="H5" s="205">
        <v>3000</v>
      </c>
      <c r="I5" s="204">
        <f t="shared" si="1"/>
        <v>3000</v>
      </c>
      <c r="J5" s="206"/>
      <c r="K5" s="56"/>
      <c r="L5" s="13"/>
    </row>
    <row r="6" spans="1:12" ht="16.5">
      <c r="A6" s="12"/>
      <c r="B6" s="8"/>
      <c r="C6" s="8" t="s">
        <v>171</v>
      </c>
      <c r="D6" s="8" t="s">
        <v>161</v>
      </c>
      <c r="E6" s="9">
        <v>0.5</v>
      </c>
      <c r="F6" s="10">
        <v>7600</v>
      </c>
      <c r="G6" s="10">
        <f t="shared" si="0"/>
        <v>3800</v>
      </c>
      <c r="H6" s="205">
        <v>7600</v>
      </c>
      <c r="I6" s="204">
        <f t="shared" si="1"/>
        <v>3800</v>
      </c>
      <c r="J6" s="206"/>
      <c r="K6" s="56"/>
      <c r="L6" s="13"/>
    </row>
    <row r="7" spans="1:12" ht="16.5">
      <c r="A7" s="12"/>
      <c r="B7" s="8"/>
      <c r="C7" s="8" t="s">
        <v>172</v>
      </c>
      <c r="D7" s="8" t="s">
        <v>161</v>
      </c>
      <c r="E7" s="9">
        <v>0.5</v>
      </c>
      <c r="F7" s="10">
        <v>7600</v>
      </c>
      <c r="G7" s="10">
        <f t="shared" si="0"/>
        <v>3800</v>
      </c>
      <c r="H7" s="205">
        <v>7600</v>
      </c>
      <c r="I7" s="204">
        <f t="shared" si="1"/>
        <v>3800</v>
      </c>
      <c r="J7" s="206"/>
      <c r="K7" s="56"/>
      <c r="L7" s="13"/>
    </row>
    <row r="8" spans="1:12" ht="16.5">
      <c r="A8" s="12"/>
      <c r="B8" s="8"/>
      <c r="C8" s="8" t="s">
        <v>173</v>
      </c>
      <c r="D8" s="8" t="s">
        <v>174</v>
      </c>
      <c r="E8" s="9">
        <v>0.8</v>
      </c>
      <c r="F8" s="10">
        <v>5190</v>
      </c>
      <c r="G8" s="10">
        <f t="shared" si="0"/>
        <v>4152</v>
      </c>
      <c r="H8" s="205">
        <v>5140</v>
      </c>
      <c r="I8" s="204">
        <f t="shared" si="1"/>
        <v>4112</v>
      </c>
      <c r="J8" s="206"/>
      <c r="K8" s="56"/>
      <c r="L8" s="13"/>
    </row>
    <row r="9" spans="1:12" ht="16.5">
      <c r="A9" s="12"/>
      <c r="B9" s="8"/>
      <c r="C9" s="8" t="s">
        <v>175</v>
      </c>
      <c r="D9" s="8" t="s">
        <v>100</v>
      </c>
      <c r="E9" s="9">
        <v>0.5</v>
      </c>
      <c r="F9" s="10">
        <v>9400</v>
      </c>
      <c r="G9" s="10">
        <f t="shared" si="0"/>
        <v>4700</v>
      </c>
      <c r="H9" s="205">
        <v>0</v>
      </c>
      <c r="I9" s="204">
        <f t="shared" si="1"/>
        <v>0</v>
      </c>
      <c r="J9" s="206"/>
      <c r="K9" s="56"/>
      <c r="L9" s="13"/>
    </row>
    <row r="10" spans="1:12" ht="16.5">
      <c r="A10" s="12"/>
      <c r="B10" s="8"/>
      <c r="C10" s="8" t="s">
        <v>176</v>
      </c>
      <c r="D10" s="8" t="s">
        <v>100</v>
      </c>
      <c r="E10" s="9">
        <v>0.5</v>
      </c>
      <c r="F10" s="10">
        <v>4800</v>
      </c>
      <c r="G10" s="10">
        <f t="shared" si="0"/>
        <v>2400</v>
      </c>
      <c r="H10" s="205">
        <v>0</v>
      </c>
      <c r="I10" s="204">
        <f t="shared" si="1"/>
        <v>0</v>
      </c>
      <c r="J10" s="206"/>
      <c r="K10" s="56"/>
      <c r="L10" s="13"/>
    </row>
    <row r="11" spans="1:12" ht="15.75" customHeight="1">
      <c r="A11" s="12" t="s">
        <v>68</v>
      </c>
      <c r="B11" s="31" t="s">
        <v>69</v>
      </c>
      <c r="C11" s="8" t="s">
        <v>203</v>
      </c>
      <c r="D11" s="8" t="s">
        <v>204</v>
      </c>
      <c r="E11" s="9">
        <v>1</v>
      </c>
      <c r="F11" s="10">
        <v>3000</v>
      </c>
      <c r="G11" s="10">
        <f t="shared" si="0"/>
        <v>3000</v>
      </c>
      <c r="H11" s="205">
        <v>3000</v>
      </c>
      <c r="I11" s="204">
        <f t="shared" si="1"/>
        <v>3000</v>
      </c>
      <c r="J11" s="206"/>
      <c r="K11" s="56"/>
      <c r="L11" s="13"/>
    </row>
    <row r="12" spans="1:12" ht="15.75" customHeight="1">
      <c r="A12" s="12"/>
      <c r="B12" s="31"/>
      <c r="C12" s="8" t="s">
        <v>434</v>
      </c>
      <c r="D12" s="8" t="s">
        <v>100</v>
      </c>
      <c r="E12" s="9">
        <v>0.5</v>
      </c>
      <c r="F12" s="10"/>
      <c r="G12" s="10"/>
      <c r="H12" s="205">
        <v>1250</v>
      </c>
      <c r="I12" s="204">
        <f t="shared" si="1"/>
        <v>625</v>
      </c>
      <c r="J12" s="206"/>
      <c r="K12" s="56"/>
      <c r="L12" s="13"/>
    </row>
    <row r="13" spans="1:12" ht="16.5">
      <c r="A13" s="12" t="s">
        <v>70</v>
      </c>
      <c r="B13" s="31" t="s">
        <v>71</v>
      </c>
      <c r="C13" s="8" t="s">
        <v>206</v>
      </c>
      <c r="D13" s="8" t="s">
        <v>95</v>
      </c>
      <c r="E13" s="9">
        <v>0.8</v>
      </c>
      <c r="F13" s="10">
        <v>8150</v>
      </c>
      <c r="G13" s="10">
        <f t="shared" si="0"/>
        <v>6520</v>
      </c>
      <c r="H13" s="205">
        <v>8150</v>
      </c>
      <c r="I13" s="204">
        <f t="shared" si="1"/>
        <v>6520</v>
      </c>
      <c r="J13" s="206"/>
      <c r="K13" s="56"/>
      <c r="L13" s="13"/>
    </row>
    <row r="14" spans="1:12" ht="16.5">
      <c r="A14" s="12" t="s">
        <v>72</v>
      </c>
      <c r="B14" s="8" t="s">
        <v>73</v>
      </c>
      <c r="C14" s="8" t="s">
        <v>95</v>
      </c>
      <c r="D14" s="8" t="s">
        <v>95</v>
      </c>
      <c r="E14" s="9">
        <v>0.8</v>
      </c>
      <c r="F14" s="10">
        <v>5700</v>
      </c>
      <c r="G14" s="10">
        <f t="shared" si="0"/>
        <v>4560</v>
      </c>
      <c r="H14" s="205">
        <v>5700</v>
      </c>
      <c r="I14" s="204">
        <f t="shared" si="1"/>
        <v>4560</v>
      </c>
      <c r="J14" s="206"/>
      <c r="K14" s="56"/>
      <c r="L14" s="13"/>
    </row>
    <row r="15" spans="1:12" ht="16.5">
      <c r="A15" s="19" t="s">
        <v>86</v>
      </c>
      <c r="B15" s="20" t="s">
        <v>87</v>
      </c>
      <c r="C15" s="20" t="s">
        <v>212</v>
      </c>
      <c r="D15" s="20" t="s">
        <v>197</v>
      </c>
      <c r="E15" s="21">
        <v>0.7</v>
      </c>
      <c r="F15" s="40">
        <v>8170</v>
      </c>
      <c r="G15" s="10">
        <f t="shared" si="0"/>
        <v>5719</v>
      </c>
      <c r="H15" s="203">
        <v>7655</v>
      </c>
      <c r="I15" s="204">
        <f t="shared" si="1"/>
        <v>5359</v>
      </c>
      <c r="J15" s="206"/>
      <c r="K15" s="56"/>
      <c r="L15" s="13"/>
    </row>
    <row r="16" spans="1:12" ht="16.5">
      <c r="A16" s="12" t="s">
        <v>88</v>
      </c>
      <c r="B16" s="8" t="s">
        <v>89</v>
      </c>
      <c r="C16" s="8" t="s">
        <v>151</v>
      </c>
      <c r="D16" s="8" t="s">
        <v>102</v>
      </c>
      <c r="E16" s="9">
        <v>0.7</v>
      </c>
      <c r="F16" s="10">
        <v>2100</v>
      </c>
      <c r="G16" s="10">
        <f t="shared" si="0"/>
        <v>1470</v>
      </c>
      <c r="H16" s="205">
        <v>1850</v>
      </c>
      <c r="I16" s="204">
        <f t="shared" si="1"/>
        <v>1295</v>
      </c>
      <c r="J16" s="206"/>
      <c r="K16" s="56"/>
      <c r="L16" s="13"/>
    </row>
    <row r="17" spans="1:12" ht="16.5">
      <c r="A17" s="12"/>
      <c r="B17" s="8"/>
      <c r="C17" s="8" t="s">
        <v>152</v>
      </c>
      <c r="D17" s="8" t="s">
        <v>153</v>
      </c>
      <c r="E17" s="9">
        <v>0.8</v>
      </c>
      <c r="F17" s="10">
        <v>1245</v>
      </c>
      <c r="G17" s="10">
        <f t="shared" si="0"/>
        <v>996</v>
      </c>
      <c r="H17" s="205">
        <v>995</v>
      </c>
      <c r="I17" s="204">
        <f t="shared" si="1"/>
        <v>796</v>
      </c>
      <c r="J17" s="206"/>
      <c r="K17" s="56"/>
      <c r="L17" s="13"/>
    </row>
    <row r="18" spans="1:12" ht="16.5">
      <c r="A18" s="12" t="s">
        <v>154</v>
      </c>
      <c r="B18" s="8" t="s">
        <v>155</v>
      </c>
      <c r="C18" s="8" t="s">
        <v>163</v>
      </c>
      <c r="D18" s="8" t="s">
        <v>153</v>
      </c>
      <c r="E18" s="9">
        <v>0.8</v>
      </c>
      <c r="F18" s="10">
        <v>18900</v>
      </c>
      <c r="G18" s="10">
        <f t="shared" si="0"/>
        <v>15120</v>
      </c>
      <c r="H18" s="205">
        <v>17700</v>
      </c>
      <c r="I18" s="204">
        <f t="shared" si="1"/>
        <v>14160</v>
      </c>
      <c r="J18" s="206"/>
      <c r="K18" s="56"/>
      <c r="L18" s="13"/>
    </row>
    <row r="19" spans="1:12" ht="16.5">
      <c r="A19" s="12" t="s">
        <v>189</v>
      </c>
      <c r="B19" s="8" t="s">
        <v>190</v>
      </c>
      <c r="C19" s="8" t="s">
        <v>166</v>
      </c>
      <c r="D19" s="8" t="s">
        <v>167</v>
      </c>
      <c r="E19" s="9">
        <v>1</v>
      </c>
      <c r="F19" s="10">
        <v>2400</v>
      </c>
      <c r="G19" s="10">
        <f t="shared" si="0"/>
        <v>2400</v>
      </c>
      <c r="H19" s="205">
        <v>2400</v>
      </c>
      <c r="I19" s="204">
        <f t="shared" si="1"/>
        <v>2400</v>
      </c>
      <c r="J19" s="206"/>
      <c r="K19" s="56"/>
      <c r="L19" s="13"/>
    </row>
    <row r="20" spans="1:12" ht="16.5">
      <c r="A20" s="12" t="s">
        <v>74</v>
      </c>
      <c r="B20" s="8" t="s">
        <v>75</v>
      </c>
      <c r="C20" s="8" t="s">
        <v>168</v>
      </c>
      <c r="D20" s="8" t="s">
        <v>167</v>
      </c>
      <c r="E20" s="9">
        <v>1</v>
      </c>
      <c r="F20" s="10">
        <v>3000</v>
      </c>
      <c r="G20" s="10">
        <f t="shared" si="0"/>
        <v>3000</v>
      </c>
      <c r="H20" s="205">
        <v>3000</v>
      </c>
      <c r="I20" s="204">
        <f t="shared" si="1"/>
        <v>3000</v>
      </c>
      <c r="J20" s="206"/>
      <c r="K20" s="56"/>
      <c r="L20" s="13"/>
    </row>
    <row r="21" spans="1:12" ht="16.5">
      <c r="A21" s="12" t="s">
        <v>90</v>
      </c>
      <c r="B21" s="8" t="s">
        <v>91</v>
      </c>
      <c r="C21" s="8" t="s">
        <v>158</v>
      </c>
      <c r="D21" s="8" t="s">
        <v>235</v>
      </c>
      <c r="E21" s="9">
        <v>0.8</v>
      </c>
      <c r="F21" s="10">
        <v>11395</v>
      </c>
      <c r="G21" s="10">
        <f t="shared" si="0"/>
        <v>9116</v>
      </c>
      <c r="H21" s="205">
        <v>10309</v>
      </c>
      <c r="I21" s="204">
        <f t="shared" si="1"/>
        <v>8248</v>
      </c>
      <c r="J21" s="206"/>
      <c r="K21" s="56"/>
      <c r="L21" s="13"/>
    </row>
    <row r="22" spans="1:12" ht="16.5">
      <c r="A22" s="12" t="s">
        <v>76</v>
      </c>
      <c r="B22" s="8" t="s">
        <v>77</v>
      </c>
      <c r="C22" s="8" t="s">
        <v>181</v>
      </c>
      <c r="D22" s="8" t="s">
        <v>102</v>
      </c>
      <c r="E22" s="9">
        <v>0.7</v>
      </c>
      <c r="F22" s="10">
        <v>750</v>
      </c>
      <c r="G22" s="10">
        <f t="shared" si="0"/>
        <v>525</v>
      </c>
      <c r="H22" s="205">
        <v>700</v>
      </c>
      <c r="I22" s="204">
        <f t="shared" si="1"/>
        <v>490</v>
      </c>
      <c r="J22" s="206"/>
      <c r="K22" s="56"/>
      <c r="L22" s="13"/>
    </row>
    <row r="23" spans="1:12" ht="16.5">
      <c r="A23" s="12"/>
      <c r="B23" s="8"/>
      <c r="C23" s="8" t="s">
        <v>182</v>
      </c>
      <c r="D23" s="8" t="s">
        <v>95</v>
      </c>
      <c r="E23" s="9">
        <v>0.8</v>
      </c>
      <c r="F23" s="10">
        <v>9920</v>
      </c>
      <c r="G23" s="10">
        <f t="shared" si="0"/>
        <v>7936</v>
      </c>
      <c r="H23" s="205">
        <v>9020</v>
      </c>
      <c r="I23" s="204">
        <f t="shared" si="1"/>
        <v>7216</v>
      </c>
      <c r="J23" s="206"/>
      <c r="K23" s="56"/>
      <c r="L23" s="13"/>
    </row>
    <row r="24" spans="1:12" ht="16.5">
      <c r="A24" s="12" t="s">
        <v>156</v>
      </c>
      <c r="B24" s="8" t="s">
        <v>157</v>
      </c>
      <c r="C24" s="8" t="s">
        <v>164</v>
      </c>
      <c r="D24" s="8" t="s">
        <v>159</v>
      </c>
      <c r="E24" s="9">
        <v>0.7</v>
      </c>
      <c r="F24" s="10">
        <v>38450</v>
      </c>
      <c r="G24" s="10">
        <f t="shared" si="0"/>
        <v>26915</v>
      </c>
      <c r="H24" s="205">
        <v>38050</v>
      </c>
      <c r="I24" s="204">
        <f t="shared" si="1"/>
        <v>26635</v>
      </c>
      <c r="J24" s="206"/>
      <c r="K24" s="56"/>
      <c r="L24" s="13"/>
    </row>
    <row r="25" spans="1:12" ht="16.5">
      <c r="A25" s="12"/>
      <c r="B25" s="8"/>
      <c r="C25" s="8" t="s">
        <v>165</v>
      </c>
      <c r="D25" s="8" t="s">
        <v>153</v>
      </c>
      <c r="E25" s="9">
        <v>0.8</v>
      </c>
      <c r="F25" s="10">
        <v>20500</v>
      </c>
      <c r="G25" s="10">
        <f t="shared" si="0"/>
        <v>16400</v>
      </c>
      <c r="H25" s="205">
        <v>4800</v>
      </c>
      <c r="I25" s="204">
        <f t="shared" si="1"/>
        <v>3840</v>
      </c>
      <c r="J25" s="206"/>
      <c r="K25" s="56"/>
      <c r="L25" s="13"/>
    </row>
    <row r="26" spans="1:12" ht="16.5">
      <c r="A26" s="12" t="s">
        <v>78</v>
      </c>
      <c r="B26" s="8" t="s">
        <v>79</v>
      </c>
      <c r="C26" s="8" t="s">
        <v>183</v>
      </c>
      <c r="D26" s="8" t="s">
        <v>134</v>
      </c>
      <c r="E26" s="9">
        <v>1</v>
      </c>
      <c r="F26" s="10">
        <v>3000</v>
      </c>
      <c r="G26" s="10">
        <f t="shared" si="0"/>
        <v>3000</v>
      </c>
      <c r="H26" s="205">
        <v>3000</v>
      </c>
      <c r="I26" s="204">
        <f t="shared" si="1"/>
        <v>3000</v>
      </c>
      <c r="J26" s="206"/>
      <c r="K26" s="56"/>
      <c r="L26" s="13"/>
    </row>
    <row r="27" spans="1:12" ht="16.5">
      <c r="A27" s="12"/>
      <c r="B27" s="8"/>
      <c r="C27" s="8" t="s">
        <v>184</v>
      </c>
      <c r="D27" s="8" t="s">
        <v>95</v>
      </c>
      <c r="E27" s="9">
        <v>0.8</v>
      </c>
      <c r="F27" s="10">
        <v>13720</v>
      </c>
      <c r="G27" s="10">
        <f t="shared" si="0"/>
        <v>10976</v>
      </c>
      <c r="H27" s="205">
        <v>7320</v>
      </c>
      <c r="I27" s="204">
        <f t="shared" si="1"/>
        <v>5856</v>
      </c>
      <c r="J27" s="206"/>
      <c r="K27" s="56"/>
      <c r="L27" s="13"/>
    </row>
    <row r="28" spans="1:12" ht="16.5">
      <c r="A28" s="12" t="s">
        <v>80</v>
      </c>
      <c r="B28" s="8" t="s">
        <v>81</v>
      </c>
      <c r="C28" s="8" t="s">
        <v>168</v>
      </c>
      <c r="D28" s="8" t="s">
        <v>167</v>
      </c>
      <c r="E28" s="9">
        <v>1</v>
      </c>
      <c r="F28" s="10">
        <v>1800</v>
      </c>
      <c r="G28" s="10">
        <f t="shared" si="0"/>
        <v>1800</v>
      </c>
      <c r="H28" s="205">
        <v>1800</v>
      </c>
      <c r="I28" s="204">
        <f t="shared" si="1"/>
        <v>1800</v>
      </c>
      <c r="J28" s="206"/>
      <c r="K28" s="56"/>
      <c r="L28" s="13"/>
    </row>
    <row r="29" spans="1:12" ht="16.5">
      <c r="A29" s="12"/>
      <c r="B29" s="8"/>
      <c r="C29" s="8" t="s">
        <v>169</v>
      </c>
      <c r="D29" s="8" t="s">
        <v>153</v>
      </c>
      <c r="E29" s="9">
        <v>0.8</v>
      </c>
      <c r="F29" s="10">
        <v>31750</v>
      </c>
      <c r="G29" s="10">
        <f t="shared" si="0"/>
        <v>25400</v>
      </c>
      <c r="H29" s="205">
        <v>18350</v>
      </c>
      <c r="I29" s="204">
        <f t="shared" si="1"/>
        <v>14680</v>
      </c>
      <c r="J29" s="206"/>
      <c r="K29" s="56"/>
      <c r="L29" s="13"/>
    </row>
    <row r="30" spans="1:12" ht="16.5">
      <c r="A30" s="12" t="s">
        <v>92</v>
      </c>
      <c r="B30" s="8" t="s">
        <v>93</v>
      </c>
      <c r="C30" s="8" t="s">
        <v>228</v>
      </c>
      <c r="D30" s="8" t="s">
        <v>192</v>
      </c>
      <c r="E30" s="9">
        <v>0.5</v>
      </c>
      <c r="F30" s="10">
        <v>2380</v>
      </c>
      <c r="G30" s="10">
        <f t="shared" si="0"/>
        <v>1190</v>
      </c>
      <c r="H30" s="205">
        <v>0</v>
      </c>
      <c r="I30" s="204">
        <f t="shared" si="1"/>
        <v>0</v>
      </c>
      <c r="J30" s="206"/>
      <c r="K30" s="56"/>
      <c r="L30" s="13"/>
    </row>
    <row r="31" spans="1:12" ht="16.5">
      <c r="A31" s="12"/>
      <c r="B31" s="8"/>
      <c r="C31" s="8" t="s">
        <v>229</v>
      </c>
      <c r="D31" s="8" t="s">
        <v>192</v>
      </c>
      <c r="E31" s="9">
        <v>0.5</v>
      </c>
      <c r="F31" s="10">
        <v>4380</v>
      </c>
      <c r="G31" s="10">
        <f t="shared" si="0"/>
        <v>2190</v>
      </c>
      <c r="H31" s="205">
        <v>0</v>
      </c>
      <c r="I31" s="204">
        <f t="shared" si="1"/>
        <v>0</v>
      </c>
      <c r="J31" s="206"/>
      <c r="K31" s="56"/>
      <c r="L31" s="13"/>
    </row>
    <row r="32" spans="1:12" ht="17.25" customHeight="1">
      <c r="A32" s="12"/>
      <c r="B32" s="8"/>
      <c r="C32" s="8" t="s">
        <v>230</v>
      </c>
      <c r="D32" s="8" t="s">
        <v>192</v>
      </c>
      <c r="E32" s="9">
        <v>0.5</v>
      </c>
      <c r="F32" s="10">
        <v>4380</v>
      </c>
      <c r="G32" s="10">
        <f t="shared" si="0"/>
        <v>2190</v>
      </c>
      <c r="H32" s="205">
        <v>4030</v>
      </c>
      <c r="I32" s="204">
        <f t="shared" si="1"/>
        <v>2015</v>
      </c>
      <c r="J32" s="206"/>
      <c r="K32" s="56"/>
      <c r="L32" s="13"/>
    </row>
    <row r="33" spans="1:12" ht="17.25" customHeight="1">
      <c r="A33" s="12"/>
      <c r="B33" s="8"/>
      <c r="C33" s="8" t="s">
        <v>210</v>
      </c>
      <c r="D33" s="8" t="s">
        <v>210</v>
      </c>
      <c r="E33" s="9">
        <v>0.8</v>
      </c>
      <c r="F33" s="10">
        <v>13800</v>
      </c>
      <c r="G33" s="10">
        <f t="shared" si="0"/>
        <v>11040</v>
      </c>
      <c r="H33" s="205">
        <v>7000</v>
      </c>
      <c r="I33" s="204">
        <f t="shared" si="1"/>
        <v>5600</v>
      </c>
      <c r="J33" s="206"/>
      <c r="K33" s="56"/>
      <c r="L33" s="13"/>
    </row>
    <row r="34" spans="1:12" ht="16.5">
      <c r="A34" s="12" t="s">
        <v>82</v>
      </c>
      <c r="B34" s="8" t="s">
        <v>85</v>
      </c>
      <c r="C34" s="8" t="s">
        <v>177</v>
      </c>
      <c r="D34" s="8" t="s">
        <v>100</v>
      </c>
      <c r="E34" s="9">
        <v>0.5</v>
      </c>
      <c r="F34" s="10">
        <v>1800</v>
      </c>
      <c r="G34" s="10">
        <f t="shared" si="0"/>
        <v>900</v>
      </c>
      <c r="H34" s="205">
        <v>1800</v>
      </c>
      <c r="I34" s="204">
        <f t="shared" si="1"/>
        <v>900</v>
      </c>
      <c r="J34" s="206"/>
      <c r="K34" s="56"/>
      <c r="L34" s="13"/>
    </row>
    <row r="35" spans="1:12" ht="16.5">
      <c r="A35" s="12"/>
      <c r="B35" s="8"/>
      <c r="C35" s="8" t="s">
        <v>178</v>
      </c>
      <c r="D35" s="8" t="s">
        <v>100</v>
      </c>
      <c r="E35" s="9">
        <v>0.5</v>
      </c>
      <c r="F35" s="10">
        <v>1350</v>
      </c>
      <c r="G35" s="10">
        <f t="shared" si="0"/>
        <v>675</v>
      </c>
      <c r="H35" s="205">
        <v>1350</v>
      </c>
      <c r="I35" s="204">
        <f t="shared" si="1"/>
        <v>675</v>
      </c>
      <c r="J35" s="206"/>
      <c r="K35" s="56"/>
      <c r="L35" s="13"/>
    </row>
    <row r="36" spans="1:12" ht="16.5">
      <c r="A36" s="12" t="s">
        <v>94</v>
      </c>
      <c r="B36" s="8" t="s">
        <v>227</v>
      </c>
      <c r="C36" s="8" t="s">
        <v>160</v>
      </c>
      <c r="D36" s="8" t="s">
        <v>161</v>
      </c>
      <c r="E36" s="9">
        <v>0.5</v>
      </c>
      <c r="F36" s="10">
        <v>1850</v>
      </c>
      <c r="G36" s="10">
        <f t="shared" si="0"/>
        <v>925</v>
      </c>
      <c r="H36" s="205">
        <v>1850</v>
      </c>
      <c r="I36" s="204">
        <f t="shared" si="1"/>
        <v>925</v>
      </c>
      <c r="J36" s="206"/>
      <c r="K36" s="56"/>
      <c r="L36" s="13"/>
    </row>
    <row r="37" spans="1:12" ht="17.25" thickBot="1">
      <c r="A37" s="14"/>
      <c r="B37" s="15"/>
      <c r="C37" s="15" t="s">
        <v>162</v>
      </c>
      <c r="D37" s="15" t="s">
        <v>153</v>
      </c>
      <c r="E37" s="16">
        <v>0.8</v>
      </c>
      <c r="F37" s="17">
        <v>3800</v>
      </c>
      <c r="G37" s="17">
        <f t="shared" si="0"/>
        <v>3040</v>
      </c>
      <c r="H37" s="207">
        <v>3800</v>
      </c>
      <c r="I37" s="204">
        <f t="shared" si="1"/>
        <v>3040</v>
      </c>
      <c r="J37" s="208"/>
      <c r="K37" s="58"/>
      <c r="L37" s="18"/>
    </row>
    <row r="38" spans="1:12" ht="18" thickBot="1" thickTop="1">
      <c r="A38" s="54" t="s">
        <v>83</v>
      </c>
      <c r="B38" s="15" t="s">
        <v>84</v>
      </c>
      <c r="C38" s="15" t="s">
        <v>223</v>
      </c>
      <c r="D38" s="15" t="s">
        <v>192</v>
      </c>
      <c r="E38" s="16">
        <v>0.7</v>
      </c>
      <c r="F38" s="17">
        <v>492</v>
      </c>
      <c r="G38" s="17">
        <f t="shared" si="0"/>
        <v>345</v>
      </c>
      <c r="H38" s="207">
        <v>492</v>
      </c>
      <c r="I38" s="204">
        <f t="shared" si="1"/>
        <v>345</v>
      </c>
      <c r="J38" s="208"/>
      <c r="K38" s="58"/>
      <c r="L38" s="18"/>
    </row>
    <row r="39" spans="1:12" ht="18" thickBot="1" thickTop="1">
      <c r="A39" s="227" t="s">
        <v>239</v>
      </c>
      <c r="B39" s="228"/>
      <c r="C39" s="228"/>
      <c r="D39" s="228"/>
      <c r="E39" s="229"/>
      <c r="F39" s="26">
        <f>SUM(F3:F38)</f>
        <v>257072</v>
      </c>
      <c r="G39" s="26">
        <f>SUM(G3:G38)</f>
        <v>189850</v>
      </c>
      <c r="H39" s="59">
        <f>SUM(H3:H38)</f>
        <v>190011</v>
      </c>
      <c r="I39" s="59">
        <f>SUM(I3:I38)</f>
        <v>142342</v>
      </c>
      <c r="J39" s="59"/>
      <c r="K39" s="59"/>
      <c r="L39" s="27"/>
    </row>
    <row r="40" ht="17.25" thickTop="1"/>
  </sheetData>
  <mergeCells count="2">
    <mergeCell ref="A1:L1"/>
    <mergeCell ref="A39:E39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5"/>
  <sheetViews>
    <sheetView zoomScale="85" zoomScaleNormal="85" workbookViewId="0" topLeftCell="A1">
      <selection activeCell="F26" sqref="F26"/>
    </sheetView>
  </sheetViews>
  <sheetFormatPr defaultColWidth="9.00390625" defaultRowHeight="16.5"/>
  <cols>
    <col min="1" max="1" width="9.00390625" style="3" customWidth="1"/>
    <col min="2" max="2" width="16.125" style="3" bestFit="1" customWidth="1"/>
    <col min="3" max="3" width="36.125" style="3" bestFit="1" customWidth="1"/>
    <col min="4" max="5" width="9.00390625" style="3" customWidth="1"/>
    <col min="6" max="7" width="9.00390625" style="5" customWidth="1"/>
    <col min="8" max="8" width="11.625" style="5" customWidth="1"/>
    <col min="9" max="11" width="9.00390625" style="5" customWidth="1"/>
    <col min="12" max="16384" width="9.00390625" style="3" customWidth="1"/>
  </cols>
  <sheetData>
    <row r="1" spans="1:12" ht="17.25" thickTop="1">
      <c r="A1" s="223" t="s">
        <v>10</v>
      </c>
      <c r="B1" s="224"/>
      <c r="C1" s="224"/>
      <c r="D1" s="224"/>
      <c r="E1" s="224"/>
      <c r="F1" s="224"/>
      <c r="G1" s="224"/>
      <c r="H1" s="225"/>
      <c r="I1" s="225"/>
      <c r="J1" s="225"/>
      <c r="K1" s="225"/>
      <c r="L1" s="226"/>
    </row>
    <row r="2" spans="1:12" ht="17.25" thickBot="1">
      <c r="A2" s="22" t="s">
        <v>1</v>
      </c>
      <c r="B2" s="23" t="s">
        <v>2</v>
      </c>
      <c r="C2" s="23"/>
      <c r="D2" s="23" t="s">
        <v>4</v>
      </c>
      <c r="E2" s="23" t="s">
        <v>7</v>
      </c>
      <c r="F2" s="24" t="s">
        <v>5</v>
      </c>
      <c r="G2" s="24" t="s">
        <v>6</v>
      </c>
      <c r="H2" s="63" t="s">
        <v>243</v>
      </c>
      <c r="I2" s="64" t="s">
        <v>6</v>
      </c>
      <c r="J2" s="63" t="s">
        <v>244</v>
      </c>
      <c r="K2" s="65" t="s">
        <v>241</v>
      </c>
      <c r="L2" s="25" t="s">
        <v>8</v>
      </c>
    </row>
    <row r="3" spans="1:12" ht="17.25" thickTop="1">
      <c r="A3" s="19" t="s">
        <v>25</v>
      </c>
      <c r="B3" s="20" t="s">
        <v>26</v>
      </c>
      <c r="C3" s="20" t="s">
        <v>112</v>
      </c>
      <c r="D3" s="20" t="s">
        <v>113</v>
      </c>
      <c r="E3" s="21">
        <v>0.8</v>
      </c>
      <c r="F3" s="40">
        <v>4717</v>
      </c>
      <c r="G3" s="40">
        <f aca="true" t="shared" si="0" ref="G3:G23">ROUNDUP(E3*F3,0)</f>
        <v>3774</v>
      </c>
      <c r="H3" s="174">
        <v>4269</v>
      </c>
      <c r="I3" s="60">
        <f>ROUNDUP(E3*H3,0)</f>
        <v>3416</v>
      </c>
      <c r="J3" s="60"/>
      <c r="K3" s="55"/>
      <c r="L3" s="46"/>
    </row>
    <row r="4" spans="1:12" ht="16.5">
      <c r="A4" s="19" t="s">
        <v>424</v>
      </c>
      <c r="B4" s="20" t="s">
        <v>425</v>
      </c>
      <c r="C4" s="20" t="s">
        <v>426</v>
      </c>
      <c r="D4" s="8" t="s">
        <v>121</v>
      </c>
      <c r="E4" s="21">
        <v>0.5</v>
      </c>
      <c r="F4" s="40">
        <v>159</v>
      </c>
      <c r="G4" s="40">
        <f t="shared" si="0"/>
        <v>80</v>
      </c>
      <c r="H4" s="174">
        <v>0</v>
      </c>
      <c r="I4" s="60">
        <f>ROUNDUP(E4*H4,0)</f>
        <v>0</v>
      </c>
      <c r="J4" s="60"/>
      <c r="K4" s="55"/>
      <c r="L4" s="46"/>
    </row>
    <row r="5" spans="1:12" ht="16.5">
      <c r="A5" s="19"/>
      <c r="B5" s="20"/>
      <c r="C5" s="20" t="s">
        <v>427</v>
      </c>
      <c r="D5" s="8" t="s">
        <v>121</v>
      </c>
      <c r="E5" s="21">
        <v>0.5</v>
      </c>
      <c r="F5" s="40">
        <v>174</v>
      </c>
      <c r="G5" s="40">
        <f t="shared" si="0"/>
        <v>87</v>
      </c>
      <c r="H5" s="174">
        <v>149</v>
      </c>
      <c r="I5" s="60">
        <f>ROUNDUP(E5*H5,0)</f>
        <v>75</v>
      </c>
      <c r="J5" s="60"/>
      <c r="K5" s="55"/>
      <c r="L5" s="46"/>
    </row>
    <row r="6" spans="1:12" ht="16.5">
      <c r="A6" s="19"/>
      <c r="B6" s="20"/>
      <c r="C6" s="20" t="s">
        <v>428</v>
      </c>
      <c r="D6" s="20" t="s">
        <v>409</v>
      </c>
      <c r="E6" s="21">
        <v>0.7</v>
      </c>
      <c r="F6" s="40">
        <v>226</v>
      </c>
      <c r="G6" s="40">
        <f t="shared" si="0"/>
        <v>159</v>
      </c>
      <c r="H6" s="174">
        <v>201</v>
      </c>
      <c r="I6" s="60">
        <f>ROUNDUP(E6*H6,0)</f>
        <v>141</v>
      </c>
      <c r="J6" s="60"/>
      <c r="K6" s="55"/>
      <c r="L6" s="46"/>
    </row>
    <row r="7" spans="1:12" ht="16.5">
      <c r="A7" s="12" t="s">
        <v>27</v>
      </c>
      <c r="B7" s="8" t="s">
        <v>28</v>
      </c>
      <c r="C7" s="8" t="s">
        <v>114</v>
      </c>
      <c r="D7" s="8" t="s">
        <v>115</v>
      </c>
      <c r="E7" s="9">
        <v>0.8</v>
      </c>
      <c r="F7" s="10">
        <v>5800</v>
      </c>
      <c r="G7" s="10">
        <f t="shared" si="0"/>
        <v>4640</v>
      </c>
      <c r="H7" s="175">
        <v>4600</v>
      </c>
      <c r="I7" s="60">
        <f aca="true" t="shared" si="1" ref="I7:I23">ROUNDUP(E7*H7,0)</f>
        <v>3680</v>
      </c>
      <c r="J7" s="61"/>
      <c r="K7" s="56"/>
      <c r="L7" s="13"/>
    </row>
    <row r="8" spans="1:12" ht="16.5">
      <c r="A8" s="52" t="s">
        <v>29</v>
      </c>
      <c r="B8" s="31" t="s">
        <v>30</v>
      </c>
      <c r="C8" s="31" t="s">
        <v>429</v>
      </c>
      <c r="D8" s="31" t="s">
        <v>109</v>
      </c>
      <c r="E8" s="51">
        <v>0.8</v>
      </c>
      <c r="F8" s="33">
        <v>2340</v>
      </c>
      <c r="G8" s="33">
        <f t="shared" si="0"/>
        <v>1872</v>
      </c>
      <c r="H8" s="175">
        <v>2340</v>
      </c>
      <c r="I8" s="60">
        <f t="shared" si="1"/>
        <v>1872</v>
      </c>
      <c r="J8" s="61"/>
      <c r="K8" s="56"/>
      <c r="L8" s="13"/>
    </row>
    <row r="9" spans="1:12" ht="16.5">
      <c r="A9" s="52"/>
      <c r="B9" s="31"/>
      <c r="C9" s="31" t="s">
        <v>430</v>
      </c>
      <c r="D9" s="31" t="s">
        <v>109</v>
      </c>
      <c r="E9" s="51">
        <v>0.8</v>
      </c>
      <c r="F9" s="33">
        <v>10840</v>
      </c>
      <c r="G9" s="33">
        <f t="shared" si="0"/>
        <v>8672</v>
      </c>
      <c r="H9" s="175">
        <v>0</v>
      </c>
      <c r="I9" s="60">
        <f t="shared" si="1"/>
        <v>0</v>
      </c>
      <c r="J9" s="61"/>
      <c r="K9" s="56"/>
      <c r="L9" s="13"/>
    </row>
    <row r="10" spans="1:12" ht="16.5">
      <c r="A10" s="52"/>
      <c r="B10" s="31"/>
      <c r="C10" s="31" t="s">
        <v>122</v>
      </c>
      <c r="D10" s="31" t="s">
        <v>130</v>
      </c>
      <c r="E10" s="51">
        <v>0.5</v>
      </c>
      <c r="F10" s="33">
        <v>11084</v>
      </c>
      <c r="G10" s="33">
        <f t="shared" si="0"/>
        <v>5542</v>
      </c>
      <c r="H10" s="175">
        <v>11034</v>
      </c>
      <c r="I10" s="60">
        <v>4000</v>
      </c>
      <c r="J10" s="61"/>
      <c r="K10" s="56"/>
      <c r="L10" s="13"/>
    </row>
    <row r="11" spans="1:12" ht="16.5">
      <c r="A11" s="12" t="s">
        <v>31</v>
      </c>
      <c r="B11" s="8" t="s">
        <v>32</v>
      </c>
      <c r="C11" s="8" t="s">
        <v>119</v>
      </c>
      <c r="D11" s="8" t="s">
        <v>109</v>
      </c>
      <c r="E11" s="9">
        <v>0.8</v>
      </c>
      <c r="F11" s="10">
        <v>28275</v>
      </c>
      <c r="G11" s="10">
        <f t="shared" si="0"/>
        <v>22620</v>
      </c>
      <c r="H11" s="175">
        <v>16975</v>
      </c>
      <c r="I11" s="60">
        <f t="shared" si="1"/>
        <v>13580</v>
      </c>
      <c r="J11" s="61"/>
      <c r="K11" s="56"/>
      <c r="L11" s="13"/>
    </row>
    <row r="12" spans="1:12" ht="16.5">
      <c r="A12" s="12"/>
      <c r="B12" s="8"/>
      <c r="C12" s="8" t="s">
        <v>120</v>
      </c>
      <c r="D12" s="8" t="s">
        <v>433</v>
      </c>
      <c r="E12" s="9">
        <v>0.5</v>
      </c>
      <c r="F12" s="10">
        <v>10736</v>
      </c>
      <c r="G12" s="10">
        <f t="shared" si="0"/>
        <v>5368</v>
      </c>
      <c r="H12" s="175">
        <v>10736</v>
      </c>
      <c r="I12" s="60">
        <v>5100</v>
      </c>
      <c r="J12" s="61"/>
      <c r="K12" s="56"/>
      <c r="L12" s="13"/>
    </row>
    <row r="13" spans="1:12" ht="16.5">
      <c r="A13" s="12" t="s">
        <v>33</v>
      </c>
      <c r="B13" s="8" t="s">
        <v>34</v>
      </c>
      <c r="C13" s="8" t="s">
        <v>191</v>
      </c>
      <c r="D13" s="8" t="s">
        <v>192</v>
      </c>
      <c r="E13" s="9">
        <v>0.5</v>
      </c>
      <c r="F13" s="10">
        <v>1700</v>
      </c>
      <c r="G13" s="10">
        <f t="shared" si="0"/>
        <v>850</v>
      </c>
      <c r="H13" s="175">
        <v>1650</v>
      </c>
      <c r="I13" s="60">
        <f t="shared" si="1"/>
        <v>825</v>
      </c>
      <c r="J13" s="61"/>
      <c r="K13" s="56"/>
      <c r="L13" s="13"/>
    </row>
    <row r="14" spans="1:12" ht="16.5">
      <c r="A14" s="12" t="s">
        <v>35</v>
      </c>
      <c r="B14" s="8" t="s">
        <v>36</v>
      </c>
      <c r="C14" s="8" t="s">
        <v>116</v>
      </c>
      <c r="D14" s="8" t="s">
        <v>109</v>
      </c>
      <c r="E14" s="9">
        <v>0.8</v>
      </c>
      <c r="F14" s="10">
        <v>1020</v>
      </c>
      <c r="G14" s="10">
        <f t="shared" si="0"/>
        <v>816</v>
      </c>
      <c r="H14" s="175">
        <v>0</v>
      </c>
      <c r="I14" s="60">
        <f t="shared" si="1"/>
        <v>0</v>
      </c>
      <c r="J14" s="61"/>
      <c r="K14" s="56"/>
      <c r="L14" s="13"/>
    </row>
    <row r="15" spans="1:12" ht="16.5">
      <c r="A15" s="12"/>
      <c r="B15" s="8"/>
      <c r="C15" s="8" t="s">
        <v>117</v>
      </c>
      <c r="D15" s="8" t="s">
        <v>109</v>
      </c>
      <c r="E15" s="9">
        <v>0.8</v>
      </c>
      <c r="F15" s="10">
        <v>24000</v>
      </c>
      <c r="G15" s="10">
        <f t="shared" si="0"/>
        <v>19200</v>
      </c>
      <c r="H15" s="175">
        <v>24000</v>
      </c>
      <c r="I15" s="60">
        <f t="shared" si="1"/>
        <v>19200</v>
      </c>
      <c r="J15" s="61"/>
      <c r="K15" s="56"/>
      <c r="L15" s="13"/>
    </row>
    <row r="16" spans="1:12" ht="16.5">
      <c r="A16" s="12"/>
      <c r="B16" s="8"/>
      <c r="C16" s="8" t="s">
        <v>118</v>
      </c>
      <c r="D16" s="8" t="s">
        <v>109</v>
      </c>
      <c r="E16" s="9">
        <v>0.8</v>
      </c>
      <c r="F16" s="10">
        <v>450</v>
      </c>
      <c r="G16" s="10">
        <f t="shared" si="0"/>
        <v>360</v>
      </c>
      <c r="H16" s="175">
        <v>300</v>
      </c>
      <c r="I16" s="60">
        <f t="shared" si="1"/>
        <v>240</v>
      </c>
      <c r="J16" s="61"/>
      <c r="K16" s="56"/>
      <c r="L16" s="13"/>
    </row>
    <row r="17" spans="1:12" ht="16.5">
      <c r="A17" s="12" t="s">
        <v>37</v>
      </c>
      <c r="B17" s="8" t="s">
        <v>38</v>
      </c>
      <c r="C17" s="8" t="s">
        <v>126</v>
      </c>
      <c r="D17" s="8" t="s">
        <v>109</v>
      </c>
      <c r="E17" s="9">
        <v>0.8</v>
      </c>
      <c r="F17" s="10">
        <v>17578</v>
      </c>
      <c r="G17" s="10">
        <f t="shared" si="0"/>
        <v>14063</v>
      </c>
      <c r="H17" s="175">
        <v>17193</v>
      </c>
      <c r="I17" s="60">
        <f t="shared" si="1"/>
        <v>13755</v>
      </c>
      <c r="J17" s="61"/>
      <c r="K17" s="56"/>
      <c r="L17" s="13"/>
    </row>
    <row r="18" spans="1:12" ht="18" customHeight="1">
      <c r="A18" s="12"/>
      <c r="B18" s="8"/>
      <c r="C18" s="8" t="s">
        <v>127</v>
      </c>
      <c r="D18" s="8" t="s">
        <v>109</v>
      </c>
      <c r="E18" s="9">
        <v>0.8</v>
      </c>
      <c r="F18" s="10">
        <v>3478</v>
      </c>
      <c r="G18" s="10">
        <f t="shared" si="0"/>
        <v>2783</v>
      </c>
      <c r="H18" s="175">
        <v>3093</v>
      </c>
      <c r="I18" s="60">
        <f t="shared" si="1"/>
        <v>2475</v>
      </c>
      <c r="J18" s="61"/>
      <c r="K18" s="56"/>
      <c r="L18" s="13"/>
    </row>
    <row r="19" spans="1:12" ht="16.5">
      <c r="A19" s="52" t="s">
        <v>39</v>
      </c>
      <c r="B19" s="31" t="s">
        <v>40</v>
      </c>
      <c r="C19" s="31" t="s">
        <v>123</v>
      </c>
      <c r="D19" s="31" t="s">
        <v>121</v>
      </c>
      <c r="E19" s="51">
        <v>1</v>
      </c>
      <c r="F19" s="33">
        <v>600</v>
      </c>
      <c r="G19" s="33">
        <f t="shared" si="0"/>
        <v>600</v>
      </c>
      <c r="H19" s="175">
        <v>600</v>
      </c>
      <c r="I19" s="60">
        <f t="shared" si="1"/>
        <v>600</v>
      </c>
      <c r="J19" s="61"/>
      <c r="K19" s="57"/>
      <c r="L19" s="13"/>
    </row>
    <row r="20" spans="1:12" ht="16.5">
      <c r="A20" s="52"/>
      <c r="B20" s="31"/>
      <c r="C20" s="31" t="s">
        <v>124</v>
      </c>
      <c r="D20" s="31" t="s">
        <v>121</v>
      </c>
      <c r="E20" s="51">
        <v>0.5</v>
      </c>
      <c r="F20" s="33">
        <v>307</v>
      </c>
      <c r="G20" s="33">
        <f t="shared" si="0"/>
        <v>154</v>
      </c>
      <c r="H20" s="175">
        <v>307</v>
      </c>
      <c r="I20" s="60">
        <f t="shared" si="1"/>
        <v>154</v>
      </c>
      <c r="J20" s="61"/>
      <c r="K20" s="57"/>
      <c r="L20" s="13"/>
    </row>
    <row r="21" spans="1:12" ht="16.5">
      <c r="A21" s="52"/>
      <c r="B21" s="31"/>
      <c r="C21" s="31" t="s">
        <v>125</v>
      </c>
      <c r="D21" s="31" t="s">
        <v>109</v>
      </c>
      <c r="E21" s="51">
        <v>0.8</v>
      </c>
      <c r="F21" s="33">
        <v>3470</v>
      </c>
      <c r="G21" s="33">
        <f t="shared" si="0"/>
        <v>2776</v>
      </c>
      <c r="H21" s="175">
        <v>3570</v>
      </c>
      <c r="I21" s="60">
        <f t="shared" si="1"/>
        <v>2856</v>
      </c>
      <c r="J21" s="61"/>
      <c r="K21" s="57"/>
      <c r="L21" s="13"/>
    </row>
    <row r="22" spans="1:12" ht="16.5">
      <c r="A22" s="12" t="s">
        <v>41</v>
      </c>
      <c r="B22" s="8" t="s">
        <v>42</v>
      </c>
      <c r="C22" s="31" t="s">
        <v>207</v>
      </c>
      <c r="D22" s="31" t="s">
        <v>208</v>
      </c>
      <c r="E22" s="9">
        <v>0.8</v>
      </c>
      <c r="F22" s="10">
        <v>3838</v>
      </c>
      <c r="G22" s="10">
        <f t="shared" si="0"/>
        <v>3071</v>
      </c>
      <c r="H22" s="175">
        <v>1591</v>
      </c>
      <c r="I22" s="60">
        <f t="shared" si="1"/>
        <v>1273</v>
      </c>
      <c r="J22" s="61"/>
      <c r="K22" s="56"/>
      <c r="L22" s="13"/>
    </row>
    <row r="23" spans="1:12" ht="17.25" thickBot="1">
      <c r="A23" s="14"/>
      <c r="B23" s="15"/>
      <c r="C23" s="53" t="s">
        <v>209</v>
      </c>
      <c r="D23" s="53" t="s">
        <v>208</v>
      </c>
      <c r="E23" s="16">
        <v>0.8</v>
      </c>
      <c r="F23" s="17">
        <v>7616</v>
      </c>
      <c r="G23" s="17">
        <f t="shared" si="0"/>
        <v>6093</v>
      </c>
      <c r="H23" s="176">
        <v>7721</v>
      </c>
      <c r="I23" s="60">
        <f t="shared" si="1"/>
        <v>6177</v>
      </c>
      <c r="J23" s="62"/>
      <c r="K23" s="58"/>
      <c r="L23" s="18"/>
    </row>
    <row r="24" spans="1:12" ht="18" thickBot="1" thickTop="1">
      <c r="A24" s="227" t="s">
        <v>239</v>
      </c>
      <c r="B24" s="228"/>
      <c r="C24" s="228"/>
      <c r="D24" s="228"/>
      <c r="E24" s="229"/>
      <c r="F24" s="26">
        <f>SUM(F3:F23)</f>
        <v>138408</v>
      </c>
      <c r="G24" s="26">
        <f>SUM(G3:G23)</f>
        <v>103580</v>
      </c>
      <c r="H24" s="26">
        <f>SUM(H3:H23)</f>
        <v>110329</v>
      </c>
      <c r="I24" s="59">
        <f>SUM(I3:I23)</f>
        <v>79419</v>
      </c>
      <c r="J24" s="59"/>
      <c r="K24" s="59"/>
      <c r="L24" s="27"/>
    </row>
    <row r="25" spans="1:3" ht="17.25" thickTop="1">
      <c r="A25" s="4"/>
      <c r="C25" s="6"/>
    </row>
  </sheetData>
  <mergeCells count="2">
    <mergeCell ref="A1:L1"/>
    <mergeCell ref="A24:E24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4"/>
  <sheetViews>
    <sheetView zoomScale="85" zoomScaleNormal="85" workbookViewId="0" topLeftCell="A1">
      <selection activeCell="I23" sqref="I23"/>
    </sheetView>
  </sheetViews>
  <sheetFormatPr defaultColWidth="9.00390625" defaultRowHeight="16.5"/>
  <cols>
    <col min="1" max="1" width="9.00390625" style="4" customWidth="1"/>
    <col min="2" max="2" width="16.125" style="4" bestFit="1" customWidth="1"/>
    <col min="3" max="3" width="41.50390625" style="3" bestFit="1" customWidth="1"/>
    <col min="4" max="5" width="9.00390625" style="4" customWidth="1"/>
    <col min="6" max="6" width="9.00390625" style="5" bestFit="1" customWidth="1"/>
    <col min="7" max="7" width="9.50390625" style="5" bestFit="1" customWidth="1"/>
    <col min="8" max="8" width="11.125" style="5" customWidth="1"/>
    <col min="9" max="11" width="9.50390625" style="5" customWidth="1"/>
    <col min="12" max="12" width="34.00390625" style="3" customWidth="1"/>
    <col min="13" max="16384" width="9.00390625" style="3" customWidth="1"/>
  </cols>
  <sheetData>
    <row r="1" spans="1:12" ht="17.25" thickTop="1">
      <c r="A1" s="223" t="s">
        <v>11</v>
      </c>
      <c r="B1" s="224"/>
      <c r="C1" s="224"/>
      <c r="D1" s="224"/>
      <c r="E1" s="224"/>
      <c r="F1" s="224"/>
      <c r="G1" s="224"/>
      <c r="H1" s="225"/>
      <c r="I1" s="225"/>
      <c r="J1" s="225"/>
      <c r="K1" s="225"/>
      <c r="L1" s="226"/>
    </row>
    <row r="2" spans="1:12" s="28" customFormat="1" ht="17.25" thickBot="1">
      <c r="A2" s="43" t="s">
        <v>138</v>
      </c>
      <c r="B2" s="41" t="s">
        <v>2</v>
      </c>
      <c r="C2" s="41" t="s">
        <v>3</v>
      </c>
      <c r="D2" s="41" t="s">
        <v>4</v>
      </c>
      <c r="E2" s="41" t="s">
        <v>7</v>
      </c>
      <c r="F2" s="42" t="s">
        <v>5</v>
      </c>
      <c r="G2" s="42" t="s">
        <v>6</v>
      </c>
      <c r="H2" s="63" t="s">
        <v>243</v>
      </c>
      <c r="I2" s="64" t="s">
        <v>246</v>
      </c>
      <c r="J2" s="63" t="s">
        <v>247</v>
      </c>
      <c r="K2" s="65" t="s">
        <v>248</v>
      </c>
      <c r="L2" s="44" t="s">
        <v>139</v>
      </c>
    </row>
    <row r="3" spans="1:12" ht="17.25" thickTop="1">
      <c r="A3" s="45" t="s">
        <v>43</v>
      </c>
      <c r="B3" s="38" t="s">
        <v>44</v>
      </c>
      <c r="C3" s="20" t="s">
        <v>135</v>
      </c>
      <c r="D3" s="38" t="s">
        <v>95</v>
      </c>
      <c r="E3" s="39">
        <v>0.8</v>
      </c>
      <c r="F3" s="40">
        <v>22796</v>
      </c>
      <c r="G3" s="40">
        <f aca="true" t="shared" si="0" ref="G3:G14">ROUNDUP(E3*F3,0)</f>
        <v>18237</v>
      </c>
      <c r="H3" s="174">
        <v>20636</v>
      </c>
      <c r="I3" s="60">
        <f>ROUNDUP(E3*H3,0)</f>
        <v>16509</v>
      </c>
      <c r="J3" s="60"/>
      <c r="K3" s="55"/>
      <c r="L3" s="46"/>
    </row>
    <row r="4" spans="1:12" ht="16.5">
      <c r="A4" s="11" t="s">
        <v>45</v>
      </c>
      <c r="B4" s="7" t="s">
        <v>46</v>
      </c>
      <c r="C4" s="8" t="s">
        <v>150</v>
      </c>
      <c r="D4" s="7" t="s">
        <v>102</v>
      </c>
      <c r="E4" s="29">
        <v>0.7</v>
      </c>
      <c r="F4" s="10">
        <v>7300</v>
      </c>
      <c r="G4" s="10">
        <f t="shared" si="0"/>
        <v>5110</v>
      </c>
      <c r="H4" s="175">
        <v>7150</v>
      </c>
      <c r="I4" s="60">
        <f aca="true" t="shared" si="1" ref="I4:I23">ROUNDUP(E4*H4,0)</f>
        <v>5005</v>
      </c>
      <c r="J4" s="61"/>
      <c r="K4" s="56"/>
      <c r="L4" s="13"/>
    </row>
    <row r="5" spans="1:12" ht="16.5">
      <c r="A5" s="11" t="s">
        <v>47</v>
      </c>
      <c r="B5" s="7" t="s">
        <v>48</v>
      </c>
      <c r="C5" s="8" t="s">
        <v>149</v>
      </c>
      <c r="D5" s="7" t="s">
        <v>102</v>
      </c>
      <c r="E5" s="29">
        <v>0.7</v>
      </c>
      <c r="F5" s="10">
        <v>7630</v>
      </c>
      <c r="G5" s="10">
        <f t="shared" si="0"/>
        <v>5341</v>
      </c>
      <c r="H5" s="175">
        <v>6300</v>
      </c>
      <c r="I5" s="60">
        <f t="shared" si="1"/>
        <v>4410</v>
      </c>
      <c r="J5" s="61"/>
      <c r="K5" s="56"/>
      <c r="L5" s="13"/>
    </row>
    <row r="6" spans="1:12" ht="15.75" customHeight="1">
      <c r="A6" s="11" t="s">
        <v>49</v>
      </c>
      <c r="B6" s="7" t="s">
        <v>50</v>
      </c>
      <c r="C6" s="8" t="s">
        <v>136</v>
      </c>
      <c r="D6" s="7" t="s">
        <v>98</v>
      </c>
      <c r="E6" s="7"/>
      <c r="F6" s="10">
        <v>32225</v>
      </c>
      <c r="G6" s="10">
        <v>21600</v>
      </c>
      <c r="H6" s="175">
        <v>0</v>
      </c>
      <c r="I6" s="60">
        <v>0</v>
      </c>
      <c r="J6" s="61"/>
      <c r="K6" s="56"/>
      <c r="L6" s="13" t="s">
        <v>137</v>
      </c>
    </row>
    <row r="7" spans="1:12" ht="16.5">
      <c r="A7" s="11" t="s">
        <v>51</v>
      </c>
      <c r="B7" s="7" t="s">
        <v>52</v>
      </c>
      <c r="C7" s="8" t="s">
        <v>128</v>
      </c>
      <c r="D7" s="7" t="s">
        <v>111</v>
      </c>
      <c r="E7" s="29">
        <v>0.7</v>
      </c>
      <c r="F7" s="10">
        <v>2150</v>
      </c>
      <c r="G7" s="10">
        <f t="shared" si="0"/>
        <v>1505</v>
      </c>
      <c r="H7" s="175">
        <v>1800</v>
      </c>
      <c r="I7" s="60">
        <f t="shared" si="1"/>
        <v>1260</v>
      </c>
      <c r="J7" s="61"/>
      <c r="K7" s="56"/>
      <c r="L7" s="13"/>
    </row>
    <row r="8" spans="1:12" s="6" customFormat="1" ht="16.5">
      <c r="A8" s="47" t="s">
        <v>53</v>
      </c>
      <c r="B8" s="30" t="s">
        <v>54</v>
      </c>
      <c r="C8" s="31" t="s">
        <v>236</v>
      </c>
      <c r="D8" s="30" t="s">
        <v>237</v>
      </c>
      <c r="E8" s="32">
        <v>1</v>
      </c>
      <c r="F8" s="33">
        <v>1200</v>
      </c>
      <c r="G8" s="33">
        <f t="shared" si="0"/>
        <v>1200</v>
      </c>
      <c r="H8" s="175">
        <v>1200</v>
      </c>
      <c r="I8" s="60">
        <f t="shared" si="1"/>
        <v>1200</v>
      </c>
      <c r="J8" s="61"/>
      <c r="K8" s="57"/>
      <c r="L8" s="48"/>
    </row>
    <row r="9" spans="1:12" s="6" customFormat="1" ht="16.5">
      <c r="A9" s="47"/>
      <c r="B9" s="30"/>
      <c r="C9" s="31" t="s">
        <v>238</v>
      </c>
      <c r="D9" s="30" t="s">
        <v>95</v>
      </c>
      <c r="E9" s="32">
        <v>0.8</v>
      </c>
      <c r="F9" s="33">
        <v>2172</v>
      </c>
      <c r="G9" s="33">
        <f t="shared" si="0"/>
        <v>1738</v>
      </c>
      <c r="H9" s="175">
        <v>1622</v>
      </c>
      <c r="I9" s="60">
        <f t="shared" si="1"/>
        <v>1298</v>
      </c>
      <c r="J9" s="61"/>
      <c r="K9" s="57"/>
      <c r="L9" s="48"/>
    </row>
    <row r="10" spans="1:12" ht="16.5">
      <c r="A10" s="11" t="s">
        <v>224</v>
      </c>
      <c r="B10" s="7" t="s">
        <v>225</v>
      </c>
      <c r="C10" s="8" t="s">
        <v>226</v>
      </c>
      <c r="D10" s="7" t="s">
        <v>197</v>
      </c>
      <c r="E10" s="29">
        <v>0.7</v>
      </c>
      <c r="F10" s="10">
        <v>3192</v>
      </c>
      <c r="G10" s="33">
        <f t="shared" si="0"/>
        <v>2235</v>
      </c>
      <c r="H10" s="175">
        <v>2050</v>
      </c>
      <c r="I10" s="60">
        <f t="shared" si="1"/>
        <v>1435</v>
      </c>
      <c r="J10" s="61"/>
      <c r="K10" s="57"/>
      <c r="L10" s="13"/>
    </row>
    <row r="11" spans="1:12" ht="16.5">
      <c r="A11" s="11" t="s">
        <v>193</v>
      </c>
      <c r="B11" s="7" t="s">
        <v>194</v>
      </c>
      <c r="C11" s="8" t="s">
        <v>195</v>
      </c>
      <c r="D11" s="7" t="s">
        <v>192</v>
      </c>
      <c r="E11" s="29">
        <v>0.5</v>
      </c>
      <c r="F11" s="10">
        <v>51140</v>
      </c>
      <c r="G11" s="10">
        <f t="shared" si="0"/>
        <v>25570</v>
      </c>
      <c r="H11" s="175">
        <v>50330</v>
      </c>
      <c r="I11" s="60">
        <f t="shared" si="1"/>
        <v>25165</v>
      </c>
      <c r="J11" s="61"/>
      <c r="K11" s="56"/>
      <c r="L11" s="13"/>
    </row>
    <row r="12" spans="1:12" ht="16.5">
      <c r="A12" s="49" t="s">
        <v>55</v>
      </c>
      <c r="B12" s="34" t="s">
        <v>187</v>
      </c>
      <c r="C12" s="35" t="s">
        <v>188</v>
      </c>
      <c r="D12" s="34" t="s">
        <v>100</v>
      </c>
      <c r="E12" s="36">
        <v>0.5</v>
      </c>
      <c r="F12" s="37">
        <v>770</v>
      </c>
      <c r="G12" s="10">
        <f t="shared" si="0"/>
        <v>385</v>
      </c>
      <c r="H12" s="185">
        <v>1276</v>
      </c>
      <c r="I12" s="60">
        <f t="shared" si="1"/>
        <v>638</v>
      </c>
      <c r="J12" s="61"/>
      <c r="K12" s="56"/>
      <c r="L12" s="13"/>
    </row>
    <row r="13" spans="1:12" ht="16.5">
      <c r="A13" s="49"/>
      <c r="B13" s="34"/>
      <c r="C13" s="35" t="s">
        <v>95</v>
      </c>
      <c r="D13" s="34" t="s">
        <v>95</v>
      </c>
      <c r="E13" s="36">
        <v>0.8</v>
      </c>
      <c r="F13" s="37">
        <v>34000</v>
      </c>
      <c r="G13" s="10">
        <f t="shared" si="0"/>
        <v>27200</v>
      </c>
      <c r="H13" s="185">
        <v>30170</v>
      </c>
      <c r="I13" s="60">
        <f t="shared" si="1"/>
        <v>24136</v>
      </c>
      <c r="J13" s="61"/>
      <c r="K13" s="56"/>
      <c r="L13" s="13"/>
    </row>
    <row r="14" spans="1:12" ht="15" customHeight="1">
      <c r="A14" s="11" t="s">
        <v>56</v>
      </c>
      <c r="B14" s="7" t="s">
        <v>140</v>
      </c>
      <c r="C14" s="8" t="s">
        <v>141</v>
      </c>
      <c r="D14" s="7" t="s">
        <v>134</v>
      </c>
      <c r="E14" s="29">
        <v>1</v>
      </c>
      <c r="F14" s="10">
        <v>1800</v>
      </c>
      <c r="G14" s="10">
        <f t="shared" si="0"/>
        <v>1800</v>
      </c>
      <c r="H14" s="175">
        <v>1800</v>
      </c>
      <c r="I14" s="60">
        <f t="shared" si="1"/>
        <v>1800</v>
      </c>
      <c r="J14" s="61"/>
      <c r="K14" s="56"/>
      <c r="L14" s="13"/>
    </row>
    <row r="15" spans="1:12" ht="16.5">
      <c r="A15" s="11"/>
      <c r="B15" s="7"/>
      <c r="C15" s="8" t="s">
        <v>142</v>
      </c>
      <c r="D15" s="7" t="s">
        <v>130</v>
      </c>
      <c r="E15" s="7" t="s">
        <v>130</v>
      </c>
      <c r="F15" s="10">
        <v>17654</v>
      </c>
      <c r="G15" s="10">
        <v>6000</v>
      </c>
      <c r="H15" s="175">
        <v>0</v>
      </c>
      <c r="I15" s="60">
        <v>0</v>
      </c>
      <c r="J15" s="61"/>
      <c r="K15" s="56"/>
      <c r="L15" s="13"/>
    </row>
    <row r="16" spans="1:12" ht="16.5">
      <c r="A16" s="11"/>
      <c r="B16" s="7"/>
      <c r="C16" s="8" t="s">
        <v>143</v>
      </c>
      <c r="D16" s="7" t="s">
        <v>130</v>
      </c>
      <c r="E16" s="7" t="s">
        <v>130</v>
      </c>
      <c r="F16" s="10">
        <v>17754</v>
      </c>
      <c r="G16" s="10">
        <v>6000</v>
      </c>
      <c r="H16" s="175">
        <v>17754</v>
      </c>
      <c r="I16" s="60">
        <v>6000</v>
      </c>
      <c r="J16" s="61"/>
      <c r="K16" s="56"/>
      <c r="L16" s="13"/>
    </row>
    <row r="17" spans="1:12" ht="16.5">
      <c r="A17" s="11"/>
      <c r="B17" s="7"/>
      <c r="C17" s="8" t="s">
        <v>144</v>
      </c>
      <c r="D17" s="7" t="s">
        <v>130</v>
      </c>
      <c r="E17" s="7" t="s">
        <v>130</v>
      </c>
      <c r="F17" s="10">
        <v>19724</v>
      </c>
      <c r="G17" s="10">
        <v>4000</v>
      </c>
      <c r="H17" s="175">
        <v>19724</v>
      </c>
      <c r="I17" s="60">
        <v>4000</v>
      </c>
      <c r="J17" s="61"/>
      <c r="K17" s="56"/>
      <c r="L17" s="13"/>
    </row>
    <row r="18" spans="1:12" ht="16.5">
      <c r="A18" s="11"/>
      <c r="B18" s="7"/>
      <c r="C18" s="8" t="s">
        <v>145</v>
      </c>
      <c r="D18" s="7" t="s">
        <v>130</v>
      </c>
      <c r="E18" s="7" t="s">
        <v>130</v>
      </c>
      <c r="F18" s="10">
        <v>29524</v>
      </c>
      <c r="G18" s="10">
        <v>4000</v>
      </c>
      <c r="H18" s="175">
        <v>0</v>
      </c>
      <c r="I18" s="60">
        <v>0</v>
      </c>
      <c r="J18" s="61"/>
      <c r="K18" s="56"/>
      <c r="L18" s="13"/>
    </row>
    <row r="19" spans="1:12" ht="16.5">
      <c r="A19" s="11"/>
      <c r="B19" s="7"/>
      <c r="C19" s="8" t="s">
        <v>146</v>
      </c>
      <c r="D19" s="7" t="s">
        <v>130</v>
      </c>
      <c r="E19" s="7" t="s">
        <v>130</v>
      </c>
      <c r="F19" s="10">
        <v>17354</v>
      </c>
      <c r="G19" s="10">
        <v>6000</v>
      </c>
      <c r="H19" s="175">
        <v>17354</v>
      </c>
      <c r="I19" s="60">
        <v>6000</v>
      </c>
      <c r="J19" s="61"/>
      <c r="K19" s="56"/>
      <c r="L19" s="13"/>
    </row>
    <row r="20" spans="1:12" ht="16.5">
      <c r="A20" s="11"/>
      <c r="B20" s="7"/>
      <c r="C20" s="8" t="s">
        <v>147</v>
      </c>
      <c r="D20" s="7" t="s">
        <v>130</v>
      </c>
      <c r="E20" s="7" t="s">
        <v>130</v>
      </c>
      <c r="F20" s="10">
        <v>19354</v>
      </c>
      <c r="G20" s="10">
        <v>4000</v>
      </c>
      <c r="H20" s="175">
        <v>0</v>
      </c>
      <c r="I20" s="60">
        <v>0</v>
      </c>
      <c r="J20" s="61"/>
      <c r="K20" s="56"/>
      <c r="L20" s="13"/>
    </row>
    <row r="21" spans="1:12" ht="16.5">
      <c r="A21" s="11" t="s">
        <v>57</v>
      </c>
      <c r="B21" s="7" t="s">
        <v>58</v>
      </c>
      <c r="C21" s="8" t="s">
        <v>148</v>
      </c>
      <c r="D21" s="7" t="s">
        <v>98</v>
      </c>
      <c r="E21" s="29">
        <v>0.8</v>
      </c>
      <c r="F21" s="10">
        <v>3198</v>
      </c>
      <c r="G21" s="10">
        <f>ROUNDUP(E21*F21,0)</f>
        <v>2559</v>
      </c>
      <c r="H21" s="175">
        <v>3048</v>
      </c>
      <c r="I21" s="60">
        <f t="shared" si="1"/>
        <v>2439</v>
      </c>
      <c r="J21" s="61"/>
      <c r="K21" s="56"/>
      <c r="L21" s="13"/>
    </row>
    <row r="22" spans="1:12" ht="15.75" customHeight="1">
      <c r="A22" s="11" t="s">
        <v>59</v>
      </c>
      <c r="B22" s="7" t="s">
        <v>60</v>
      </c>
      <c r="C22" s="8" t="s">
        <v>129</v>
      </c>
      <c r="D22" s="7" t="s">
        <v>130</v>
      </c>
      <c r="E22" s="7" t="s">
        <v>130</v>
      </c>
      <c r="F22" s="10">
        <v>7120</v>
      </c>
      <c r="G22" s="10">
        <v>2000</v>
      </c>
      <c r="H22" s="175">
        <v>6820</v>
      </c>
      <c r="I22" s="60">
        <v>2000</v>
      </c>
      <c r="J22" s="61"/>
      <c r="K22" s="56"/>
      <c r="L22" s="13"/>
    </row>
    <row r="23" spans="1:12" ht="17.25" thickBot="1">
      <c r="A23" s="22" t="s">
        <v>131</v>
      </c>
      <c r="B23" s="23" t="s">
        <v>132</v>
      </c>
      <c r="C23" s="15" t="s">
        <v>133</v>
      </c>
      <c r="D23" s="23" t="s">
        <v>134</v>
      </c>
      <c r="E23" s="50">
        <v>1</v>
      </c>
      <c r="F23" s="17">
        <v>1200</v>
      </c>
      <c r="G23" s="17">
        <f>ROUNDUP(E23*F23,0)</f>
        <v>1200</v>
      </c>
      <c r="H23" s="176">
        <v>1200</v>
      </c>
      <c r="I23" s="60">
        <f t="shared" si="1"/>
        <v>1200</v>
      </c>
      <c r="J23" s="62"/>
      <c r="K23" s="58"/>
      <c r="L23" s="18"/>
    </row>
    <row r="24" spans="1:12" ht="18" thickBot="1" thickTop="1">
      <c r="A24" s="227" t="s">
        <v>239</v>
      </c>
      <c r="B24" s="228"/>
      <c r="C24" s="228"/>
      <c r="D24" s="228"/>
      <c r="E24" s="229"/>
      <c r="F24" s="26">
        <f>SUM(F3:F23)</f>
        <v>299257</v>
      </c>
      <c r="G24" s="26">
        <f>SUM(G3:G23)</f>
        <v>147680</v>
      </c>
      <c r="H24" s="26">
        <f>SUM(H3:H23)</f>
        <v>190234</v>
      </c>
      <c r="I24" s="59">
        <f>SUM(I3:I23)</f>
        <v>104495</v>
      </c>
      <c r="J24" s="59"/>
      <c r="K24" s="59"/>
      <c r="L24" s="27"/>
    </row>
    <row r="25" ht="17.25" thickTop="1"/>
  </sheetData>
  <mergeCells count="2">
    <mergeCell ref="A1:L1"/>
    <mergeCell ref="A24:E2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9"/>
  <sheetViews>
    <sheetView workbookViewId="0" topLeftCell="B12">
      <selection activeCell="H34" sqref="H34"/>
    </sheetView>
  </sheetViews>
  <sheetFormatPr defaultColWidth="9.00390625" defaultRowHeight="16.5"/>
  <cols>
    <col min="2" max="2" width="14.375" style="0" bestFit="1" customWidth="1"/>
    <col min="3" max="3" width="25.00390625" style="0" bestFit="1" customWidth="1"/>
    <col min="4" max="4" width="10.375" style="0" bestFit="1" customWidth="1"/>
    <col min="6" max="6" width="10.50390625" style="2" bestFit="1" customWidth="1"/>
    <col min="7" max="7" width="10.50390625" style="199" bestFit="1" customWidth="1"/>
    <col min="8" max="11" width="10.50390625" style="2" customWidth="1"/>
    <col min="12" max="12" width="5.50390625" style="0" bestFit="1" customWidth="1"/>
  </cols>
  <sheetData>
    <row r="1" spans="1:12" ht="18" thickTop="1">
      <c r="A1" s="234" t="s">
        <v>12</v>
      </c>
      <c r="B1" s="235"/>
      <c r="C1" s="235"/>
      <c r="D1" s="235"/>
      <c r="E1" s="235"/>
      <c r="F1" s="235"/>
      <c r="G1" s="235"/>
      <c r="H1" s="236"/>
      <c r="I1" s="236"/>
      <c r="J1" s="236"/>
      <c r="K1" s="236"/>
      <c r="L1" s="237"/>
    </row>
    <row r="2" spans="1:12" ht="13.5" customHeight="1" thickBot="1">
      <c r="A2" s="66" t="s">
        <v>138</v>
      </c>
      <c r="B2" s="67" t="s">
        <v>2</v>
      </c>
      <c r="C2" s="67" t="s">
        <v>3</v>
      </c>
      <c r="D2" s="67" t="s">
        <v>4</v>
      </c>
      <c r="E2" s="67" t="s">
        <v>7</v>
      </c>
      <c r="F2" s="68" t="s">
        <v>5</v>
      </c>
      <c r="G2" s="195" t="s">
        <v>6</v>
      </c>
      <c r="H2" s="69" t="s">
        <v>243</v>
      </c>
      <c r="I2" s="70" t="s">
        <v>6</v>
      </c>
      <c r="J2" s="69" t="s">
        <v>244</v>
      </c>
      <c r="K2" s="71" t="s">
        <v>241</v>
      </c>
      <c r="L2" s="72" t="s">
        <v>139</v>
      </c>
    </row>
    <row r="3" spans="1:12" ht="18" thickTop="1">
      <c r="A3" s="73" t="s">
        <v>61</v>
      </c>
      <c r="B3" s="74" t="s">
        <v>245</v>
      </c>
      <c r="C3" s="74" t="s">
        <v>205</v>
      </c>
      <c r="D3" s="75" t="s">
        <v>102</v>
      </c>
      <c r="E3" s="76">
        <v>1</v>
      </c>
      <c r="F3" s="77">
        <v>4900</v>
      </c>
      <c r="G3" s="196">
        <f>ROUNDUP(E3*F3,0)</f>
        <v>4900</v>
      </c>
      <c r="H3" s="182">
        <v>5080</v>
      </c>
      <c r="I3" s="78">
        <f>ROUNDUP(E3*H3,0)</f>
        <v>5080</v>
      </c>
      <c r="J3" s="78"/>
      <c r="K3" s="79"/>
      <c r="L3" s="80"/>
    </row>
    <row r="4" spans="1:12" ht="17.25">
      <c r="A4" s="81"/>
      <c r="B4" s="82" t="s">
        <v>249</v>
      </c>
      <c r="C4" s="82" t="s">
        <v>199</v>
      </c>
      <c r="D4" s="82" t="s">
        <v>102</v>
      </c>
      <c r="E4" s="83">
        <v>1</v>
      </c>
      <c r="F4" s="84">
        <v>6450</v>
      </c>
      <c r="G4" s="197">
        <f>ROUNDUP(E4*F4,0)</f>
        <v>6450</v>
      </c>
      <c r="H4" s="183">
        <v>6450</v>
      </c>
      <c r="I4" s="78">
        <f aca="true" t="shared" si="0" ref="I4:I28">ROUNDUP(E4*H4,0)</f>
        <v>6450</v>
      </c>
      <c r="J4" s="85"/>
      <c r="K4" s="86"/>
      <c r="L4" s="87"/>
    </row>
    <row r="5" spans="1:12" ht="17.25">
      <c r="A5" s="81"/>
      <c r="B5" s="82"/>
      <c r="C5" s="82" t="s">
        <v>431</v>
      </c>
      <c r="D5" s="82" t="s">
        <v>102</v>
      </c>
      <c r="E5" s="83">
        <v>1</v>
      </c>
      <c r="F5" s="84">
        <v>900</v>
      </c>
      <c r="G5" s="197">
        <f>ROUNDUP(E5*F5,0)</f>
        <v>900</v>
      </c>
      <c r="H5" s="183">
        <v>900</v>
      </c>
      <c r="I5" s="78">
        <f t="shared" si="0"/>
        <v>900</v>
      </c>
      <c r="J5" s="85"/>
      <c r="K5" s="86"/>
      <c r="L5" s="87"/>
    </row>
    <row r="6" spans="1:12" ht="17.25">
      <c r="A6" s="81"/>
      <c r="B6" s="82"/>
      <c r="C6" s="82" t="s">
        <v>250</v>
      </c>
      <c r="D6" s="82" t="s">
        <v>102</v>
      </c>
      <c r="E6" s="83">
        <v>1</v>
      </c>
      <c r="F6" s="84">
        <v>38450</v>
      </c>
      <c r="G6" s="194">
        <f aca="true" t="shared" si="1" ref="G6:G27">ROUNDUP(E6*F6,0)</f>
        <v>38450</v>
      </c>
      <c r="H6" s="183">
        <v>37900</v>
      </c>
      <c r="I6" s="78">
        <f t="shared" si="0"/>
        <v>37900</v>
      </c>
      <c r="J6" s="88"/>
      <c r="K6" s="89"/>
      <c r="L6" s="90"/>
    </row>
    <row r="7" spans="1:12" ht="17.25">
      <c r="A7" s="81"/>
      <c r="B7" s="82"/>
      <c r="C7" s="82" t="s">
        <v>251</v>
      </c>
      <c r="D7" s="82" t="s">
        <v>102</v>
      </c>
      <c r="E7" s="83">
        <v>1</v>
      </c>
      <c r="F7" s="84">
        <v>205170</v>
      </c>
      <c r="G7" s="194">
        <f t="shared" si="1"/>
        <v>205170</v>
      </c>
      <c r="H7" s="183">
        <v>193570</v>
      </c>
      <c r="I7" s="78">
        <f t="shared" si="0"/>
        <v>193570</v>
      </c>
      <c r="J7" s="88"/>
      <c r="K7" s="89"/>
      <c r="L7" s="90"/>
    </row>
    <row r="8" spans="1:12" ht="17.25">
      <c r="A8" s="81"/>
      <c r="B8" s="82"/>
      <c r="C8" s="192" t="s">
        <v>252</v>
      </c>
      <c r="D8" s="82" t="s">
        <v>102</v>
      </c>
      <c r="E8" s="83">
        <v>1</v>
      </c>
      <c r="F8" s="84">
        <v>19010</v>
      </c>
      <c r="G8" s="194">
        <f t="shared" si="1"/>
        <v>19010</v>
      </c>
      <c r="H8" s="183">
        <v>0</v>
      </c>
      <c r="I8" s="78">
        <f t="shared" si="0"/>
        <v>0</v>
      </c>
      <c r="J8" s="88"/>
      <c r="K8" s="89"/>
      <c r="L8" s="90"/>
    </row>
    <row r="9" spans="1:12" ht="17.25">
      <c r="A9" s="81"/>
      <c r="B9" s="82"/>
      <c r="C9" s="82" t="s">
        <v>253</v>
      </c>
      <c r="D9" s="82" t="s">
        <v>102</v>
      </c>
      <c r="E9" s="83">
        <v>1</v>
      </c>
      <c r="F9" s="84">
        <v>22156</v>
      </c>
      <c r="G9" s="194">
        <f t="shared" si="1"/>
        <v>22156</v>
      </c>
      <c r="H9" s="183">
        <v>21726</v>
      </c>
      <c r="I9" s="78">
        <f t="shared" si="0"/>
        <v>21726</v>
      </c>
      <c r="J9" s="88"/>
      <c r="K9" s="89"/>
      <c r="L9" s="90"/>
    </row>
    <row r="10" spans="1:12" ht="17.25">
      <c r="A10" s="81"/>
      <c r="B10" s="192" t="s">
        <v>185</v>
      </c>
      <c r="C10" s="192" t="s">
        <v>254</v>
      </c>
      <c r="D10" s="192" t="s">
        <v>102</v>
      </c>
      <c r="E10" s="193">
        <v>1</v>
      </c>
      <c r="F10" s="194">
        <v>8020</v>
      </c>
      <c r="G10" s="194">
        <f t="shared" si="1"/>
        <v>8020</v>
      </c>
      <c r="H10" s="183">
        <v>8020</v>
      </c>
      <c r="I10" s="78">
        <f t="shared" si="0"/>
        <v>8020</v>
      </c>
      <c r="J10" s="88"/>
      <c r="K10" s="89"/>
      <c r="L10" s="90"/>
    </row>
    <row r="11" spans="1:12" ht="17.25">
      <c r="A11" s="81"/>
      <c r="B11" s="192"/>
      <c r="C11" s="192" t="s">
        <v>200</v>
      </c>
      <c r="D11" s="192" t="s">
        <v>102</v>
      </c>
      <c r="E11" s="193">
        <v>1</v>
      </c>
      <c r="F11" s="194">
        <v>164401</v>
      </c>
      <c r="G11" s="194">
        <f t="shared" si="1"/>
        <v>164401</v>
      </c>
      <c r="H11" s="183">
        <v>164401</v>
      </c>
      <c r="I11" s="78">
        <f t="shared" si="0"/>
        <v>164401</v>
      </c>
      <c r="J11" s="88"/>
      <c r="K11" s="89"/>
      <c r="L11" s="90"/>
    </row>
    <row r="12" spans="1:12" ht="17.25">
      <c r="A12" s="81"/>
      <c r="B12" s="192"/>
      <c r="C12" s="192" t="s">
        <v>255</v>
      </c>
      <c r="D12" s="192" t="s">
        <v>102</v>
      </c>
      <c r="E12" s="193">
        <v>1</v>
      </c>
      <c r="F12" s="194">
        <v>337400</v>
      </c>
      <c r="G12" s="194">
        <f t="shared" si="1"/>
        <v>337400</v>
      </c>
      <c r="H12" s="183">
        <v>326400</v>
      </c>
      <c r="I12" s="78">
        <f t="shared" si="0"/>
        <v>326400</v>
      </c>
      <c r="J12" s="88"/>
      <c r="K12" s="89"/>
      <c r="L12" s="90"/>
    </row>
    <row r="13" spans="1:12" ht="17.25">
      <c r="A13" s="81"/>
      <c r="B13" s="82" t="s">
        <v>256</v>
      </c>
      <c r="C13" s="192" t="s">
        <v>211</v>
      </c>
      <c r="D13" s="82" t="s">
        <v>102</v>
      </c>
      <c r="E13" s="83">
        <v>1</v>
      </c>
      <c r="F13" s="84">
        <v>210</v>
      </c>
      <c r="G13" s="194">
        <f t="shared" si="1"/>
        <v>210</v>
      </c>
      <c r="H13" s="183">
        <v>0</v>
      </c>
      <c r="I13" s="78">
        <f t="shared" si="0"/>
        <v>0</v>
      </c>
      <c r="J13" s="88"/>
      <c r="K13" s="89"/>
      <c r="L13" s="90"/>
    </row>
    <row r="14" spans="1:12" ht="17.25">
      <c r="A14" s="81"/>
      <c r="B14" s="82"/>
      <c r="C14" s="192" t="s">
        <v>257</v>
      </c>
      <c r="D14" s="82" t="s">
        <v>102</v>
      </c>
      <c r="E14" s="83">
        <v>1</v>
      </c>
      <c r="F14" s="84">
        <v>7040</v>
      </c>
      <c r="G14" s="194">
        <f t="shared" si="1"/>
        <v>7040</v>
      </c>
      <c r="H14" s="183">
        <v>7038</v>
      </c>
      <c r="I14" s="78">
        <f t="shared" si="0"/>
        <v>7038</v>
      </c>
      <c r="J14" s="88"/>
      <c r="K14" s="89"/>
      <c r="L14" s="90"/>
    </row>
    <row r="15" spans="1:12" ht="17.25">
      <c r="A15" s="81"/>
      <c r="B15" s="82"/>
      <c r="C15" s="192" t="s">
        <v>258</v>
      </c>
      <c r="D15" s="82" t="s">
        <v>102</v>
      </c>
      <c r="E15" s="83">
        <v>1</v>
      </c>
      <c r="F15" s="84">
        <v>210</v>
      </c>
      <c r="G15" s="194">
        <f t="shared" si="1"/>
        <v>210</v>
      </c>
      <c r="H15" s="183">
        <v>0</v>
      </c>
      <c r="I15" s="78">
        <f t="shared" si="0"/>
        <v>0</v>
      </c>
      <c r="J15" s="88"/>
      <c r="K15" s="89"/>
      <c r="L15" s="90"/>
    </row>
    <row r="16" spans="1:12" ht="17.25">
      <c r="A16" s="81"/>
      <c r="B16" s="82" t="s">
        <v>259</v>
      </c>
      <c r="C16" s="192" t="s">
        <v>260</v>
      </c>
      <c r="D16" s="82" t="s">
        <v>102</v>
      </c>
      <c r="E16" s="83">
        <v>1</v>
      </c>
      <c r="F16" s="84">
        <v>27800</v>
      </c>
      <c r="G16" s="194">
        <f t="shared" si="1"/>
        <v>27800</v>
      </c>
      <c r="H16" s="183">
        <v>27800</v>
      </c>
      <c r="I16" s="78">
        <f t="shared" si="0"/>
        <v>27800</v>
      </c>
      <c r="J16" s="88"/>
      <c r="K16" s="89"/>
      <c r="L16" s="90"/>
    </row>
    <row r="17" spans="1:12" ht="17.25">
      <c r="A17" s="81"/>
      <c r="B17" s="82"/>
      <c r="C17" s="192" t="s">
        <v>202</v>
      </c>
      <c r="D17" s="82" t="s">
        <v>102</v>
      </c>
      <c r="E17" s="83">
        <v>1</v>
      </c>
      <c r="F17" s="84">
        <v>285000</v>
      </c>
      <c r="G17" s="194">
        <f t="shared" si="1"/>
        <v>285000</v>
      </c>
      <c r="H17" s="183">
        <v>285000</v>
      </c>
      <c r="I17" s="78">
        <f t="shared" si="0"/>
        <v>285000</v>
      </c>
      <c r="J17" s="88"/>
      <c r="K17" s="89"/>
      <c r="L17" s="90"/>
    </row>
    <row r="18" spans="1:12" ht="17.25">
      <c r="A18" s="81"/>
      <c r="B18" s="82"/>
      <c r="C18" s="192" t="s">
        <v>261</v>
      </c>
      <c r="D18" s="82" t="s">
        <v>102</v>
      </c>
      <c r="E18" s="83">
        <v>1</v>
      </c>
      <c r="F18" s="84">
        <v>700</v>
      </c>
      <c r="G18" s="194">
        <f t="shared" si="1"/>
        <v>700</v>
      </c>
      <c r="H18" s="183">
        <v>0</v>
      </c>
      <c r="I18" s="78">
        <f t="shared" si="0"/>
        <v>0</v>
      </c>
      <c r="J18" s="88"/>
      <c r="K18" s="89"/>
      <c r="L18" s="90"/>
    </row>
    <row r="19" spans="1:12" ht="17.25">
      <c r="A19" s="81"/>
      <c r="B19" s="82" t="s">
        <v>262</v>
      </c>
      <c r="C19" s="192" t="s">
        <v>263</v>
      </c>
      <c r="D19" s="82" t="s">
        <v>102</v>
      </c>
      <c r="E19" s="83">
        <v>1</v>
      </c>
      <c r="F19" s="84">
        <v>264</v>
      </c>
      <c r="G19" s="194">
        <f t="shared" si="1"/>
        <v>264</v>
      </c>
      <c r="H19" s="183">
        <v>0</v>
      </c>
      <c r="I19" s="78">
        <f t="shared" si="0"/>
        <v>0</v>
      </c>
      <c r="J19" s="88"/>
      <c r="K19" s="89"/>
      <c r="L19" s="90"/>
    </row>
    <row r="20" spans="1:12" ht="17.25">
      <c r="A20" s="81"/>
      <c r="B20" s="82"/>
      <c r="C20" s="192" t="s">
        <v>264</v>
      </c>
      <c r="D20" s="82" t="s">
        <v>102</v>
      </c>
      <c r="E20" s="83">
        <v>1</v>
      </c>
      <c r="F20" s="84">
        <v>264</v>
      </c>
      <c r="G20" s="194">
        <f t="shared" si="1"/>
        <v>264</v>
      </c>
      <c r="H20" s="183">
        <v>0</v>
      </c>
      <c r="I20" s="78">
        <f t="shared" si="0"/>
        <v>0</v>
      </c>
      <c r="J20" s="88"/>
      <c r="K20" s="89"/>
      <c r="L20" s="90"/>
    </row>
    <row r="21" spans="1:12" ht="17.25">
      <c r="A21" s="81"/>
      <c r="B21" s="82" t="s">
        <v>265</v>
      </c>
      <c r="C21" s="192" t="s">
        <v>266</v>
      </c>
      <c r="D21" s="82" t="s">
        <v>102</v>
      </c>
      <c r="E21" s="83">
        <v>1</v>
      </c>
      <c r="F21" s="84">
        <v>2366</v>
      </c>
      <c r="G21" s="194">
        <f t="shared" si="1"/>
        <v>2366</v>
      </c>
      <c r="H21" s="183">
        <v>2526</v>
      </c>
      <c r="I21" s="78">
        <f t="shared" si="0"/>
        <v>2526</v>
      </c>
      <c r="J21" s="88"/>
      <c r="K21" s="89"/>
      <c r="L21" s="90"/>
    </row>
    <row r="22" spans="1:12" ht="17.25">
      <c r="A22" s="81"/>
      <c r="B22" s="82" t="s">
        <v>186</v>
      </c>
      <c r="C22" s="192" t="s">
        <v>201</v>
      </c>
      <c r="D22" s="82" t="s">
        <v>102</v>
      </c>
      <c r="E22" s="83">
        <v>1</v>
      </c>
      <c r="F22" s="84">
        <v>2000</v>
      </c>
      <c r="G22" s="194">
        <f t="shared" si="1"/>
        <v>2000</v>
      </c>
      <c r="H22" s="183">
        <v>2000</v>
      </c>
      <c r="I22" s="78">
        <f t="shared" si="0"/>
        <v>2000</v>
      </c>
      <c r="J22" s="88"/>
      <c r="K22" s="89"/>
      <c r="L22" s="90"/>
    </row>
    <row r="23" spans="1:12" ht="17.25">
      <c r="A23" s="81"/>
      <c r="B23" s="82"/>
      <c r="C23" s="192" t="s">
        <v>267</v>
      </c>
      <c r="D23" s="82" t="s">
        <v>102</v>
      </c>
      <c r="E23" s="83">
        <v>1</v>
      </c>
      <c r="F23" s="84">
        <v>1500</v>
      </c>
      <c r="G23" s="194">
        <f t="shared" si="1"/>
        <v>1500</v>
      </c>
      <c r="H23" s="183">
        <v>1650</v>
      </c>
      <c r="I23" s="78">
        <f t="shared" si="0"/>
        <v>1650</v>
      </c>
      <c r="J23" s="88"/>
      <c r="K23" s="89"/>
      <c r="L23" s="90"/>
    </row>
    <row r="24" spans="1:12" ht="17.25">
      <c r="A24" s="81" t="s">
        <v>62</v>
      </c>
      <c r="B24" s="82" t="s">
        <v>63</v>
      </c>
      <c r="C24" s="192" t="s">
        <v>196</v>
      </c>
      <c r="D24" s="82" t="s">
        <v>102</v>
      </c>
      <c r="E24" s="83">
        <v>1</v>
      </c>
      <c r="F24" s="84">
        <v>1660</v>
      </c>
      <c r="G24" s="194">
        <f t="shared" si="1"/>
        <v>1660</v>
      </c>
      <c r="H24" s="183">
        <v>1660</v>
      </c>
      <c r="I24" s="78">
        <f t="shared" si="0"/>
        <v>1660</v>
      </c>
      <c r="J24" s="88"/>
      <c r="K24" s="89"/>
      <c r="L24" s="90"/>
    </row>
    <row r="25" spans="1:12" ht="17.25">
      <c r="A25" s="81"/>
      <c r="B25" s="82"/>
      <c r="C25" s="192" t="s">
        <v>198</v>
      </c>
      <c r="D25" s="82" t="s">
        <v>268</v>
      </c>
      <c r="E25" s="83">
        <v>0.5</v>
      </c>
      <c r="F25" s="84">
        <v>66530</v>
      </c>
      <c r="G25" s="194">
        <f t="shared" si="1"/>
        <v>33265</v>
      </c>
      <c r="H25" s="183">
        <v>60000</v>
      </c>
      <c r="I25" s="78">
        <f t="shared" si="0"/>
        <v>30000</v>
      </c>
      <c r="J25" s="88"/>
      <c r="K25" s="89"/>
      <c r="L25" s="90"/>
    </row>
    <row r="26" spans="1:12" ht="17.25">
      <c r="A26" s="81"/>
      <c r="B26" s="82"/>
      <c r="C26" s="192" t="s">
        <v>269</v>
      </c>
      <c r="D26" s="82" t="s">
        <v>102</v>
      </c>
      <c r="E26" s="83">
        <v>1</v>
      </c>
      <c r="F26" s="84">
        <v>2000</v>
      </c>
      <c r="G26" s="194">
        <f t="shared" si="1"/>
        <v>2000</v>
      </c>
      <c r="H26" s="183">
        <v>2000</v>
      </c>
      <c r="I26" s="78">
        <f t="shared" si="0"/>
        <v>2000</v>
      </c>
      <c r="J26" s="88"/>
      <c r="K26" s="89"/>
      <c r="L26" s="90"/>
    </row>
    <row r="27" spans="1:12" ht="17.25">
      <c r="A27" s="81"/>
      <c r="B27" s="82"/>
      <c r="C27" s="192" t="s">
        <v>432</v>
      </c>
      <c r="D27" s="82" t="s">
        <v>102</v>
      </c>
      <c r="E27" s="83">
        <v>1</v>
      </c>
      <c r="F27" s="84">
        <v>3950</v>
      </c>
      <c r="G27" s="194">
        <f t="shared" si="1"/>
        <v>3950</v>
      </c>
      <c r="H27" s="183">
        <v>0</v>
      </c>
      <c r="I27" s="78">
        <f t="shared" si="0"/>
        <v>0</v>
      </c>
      <c r="J27" s="88"/>
      <c r="K27" s="89"/>
      <c r="L27" s="90"/>
    </row>
    <row r="28" spans="1:12" ht="18" thickBot="1">
      <c r="A28" s="91"/>
      <c r="B28" s="92"/>
      <c r="C28" s="210" t="s">
        <v>270</v>
      </c>
      <c r="D28" s="92" t="s">
        <v>102</v>
      </c>
      <c r="E28" s="93">
        <v>1</v>
      </c>
      <c r="F28" s="94">
        <v>5480</v>
      </c>
      <c r="G28" s="198">
        <f>ROUNDUP(E28*F28,0)</f>
        <v>5480</v>
      </c>
      <c r="H28" s="184">
        <v>4130</v>
      </c>
      <c r="I28" s="78">
        <f t="shared" si="0"/>
        <v>4130</v>
      </c>
      <c r="J28" s="95"/>
      <c r="K28" s="96"/>
      <c r="L28" s="97"/>
    </row>
    <row r="29" spans="1:12" ht="18.75" thickBot="1" thickTop="1">
      <c r="A29" s="238" t="s">
        <v>242</v>
      </c>
      <c r="B29" s="239"/>
      <c r="C29" s="239"/>
      <c r="D29" s="239"/>
      <c r="E29" s="240"/>
      <c r="F29" s="98">
        <f>SUM(F3:F28)</f>
        <v>1213831</v>
      </c>
      <c r="G29" s="98">
        <f>SUM(G3:G28)</f>
        <v>1180566</v>
      </c>
      <c r="H29" s="99">
        <f>SUM(H3:H28)</f>
        <v>1158251</v>
      </c>
      <c r="I29" s="99">
        <f>SUM(I3:I28)</f>
        <v>1128251</v>
      </c>
      <c r="J29" s="99"/>
      <c r="K29" s="99"/>
      <c r="L29" s="100"/>
    </row>
    <row r="30" ht="17.25" thickTop="1"/>
  </sheetData>
  <mergeCells count="2">
    <mergeCell ref="A1:L1"/>
    <mergeCell ref="A29:E29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54"/>
  <sheetViews>
    <sheetView workbookViewId="0" topLeftCell="A28">
      <selection activeCell="C22" sqref="C22"/>
    </sheetView>
  </sheetViews>
  <sheetFormatPr defaultColWidth="9.00390625" defaultRowHeight="16.5"/>
  <cols>
    <col min="1" max="1" width="10.25390625" style="0" bestFit="1" customWidth="1"/>
    <col min="2" max="2" width="18.375" style="0" bestFit="1" customWidth="1"/>
    <col min="3" max="3" width="41.625" style="0" bestFit="1" customWidth="1"/>
    <col min="4" max="4" width="8.125" style="2" bestFit="1" customWidth="1"/>
    <col min="5" max="5" width="8.125" style="0" bestFit="1" customWidth="1"/>
    <col min="6" max="6" width="9.00390625" style="2" bestFit="1" customWidth="1"/>
    <col min="7" max="9" width="9.00390625" style="2" customWidth="1"/>
    <col min="10" max="10" width="19.375" style="0" bestFit="1" customWidth="1"/>
  </cols>
  <sheetData>
    <row r="1" spans="1:10" ht="21.75" thickBot="1" thickTop="1">
      <c r="A1" s="253" t="s">
        <v>321</v>
      </c>
      <c r="B1" s="254"/>
      <c r="C1" s="254"/>
      <c r="D1" s="254"/>
      <c r="E1" s="254"/>
      <c r="F1" s="254"/>
      <c r="G1" s="254"/>
      <c r="H1" s="254"/>
      <c r="I1" s="254"/>
      <c r="J1" s="255"/>
    </row>
    <row r="2" spans="1:10" ht="18.75" customHeight="1" thickTop="1">
      <c r="A2" s="262" t="s">
        <v>313</v>
      </c>
      <c r="B2" s="264" t="s">
        <v>314</v>
      </c>
      <c r="C2" s="249" t="s">
        <v>322</v>
      </c>
      <c r="D2" s="251" t="s">
        <v>315</v>
      </c>
      <c r="E2" s="261" t="s">
        <v>316</v>
      </c>
      <c r="F2" s="261"/>
      <c r="G2" s="244" t="s">
        <v>243</v>
      </c>
      <c r="H2" s="244" t="s">
        <v>422</v>
      </c>
      <c r="I2" s="244" t="s">
        <v>423</v>
      </c>
      <c r="J2" s="259" t="s">
        <v>317</v>
      </c>
    </row>
    <row r="3" spans="1:10" ht="17.25" thickBot="1">
      <c r="A3" s="263"/>
      <c r="B3" s="265"/>
      <c r="C3" s="250"/>
      <c r="D3" s="252"/>
      <c r="E3" s="133" t="s">
        <v>318</v>
      </c>
      <c r="F3" s="136" t="s">
        <v>319</v>
      </c>
      <c r="G3" s="245"/>
      <c r="H3" s="245" t="s">
        <v>6</v>
      </c>
      <c r="I3" s="245" t="s">
        <v>244</v>
      </c>
      <c r="J3" s="260"/>
    </row>
    <row r="4" spans="1:10" ht="17.25" thickTop="1">
      <c r="A4" s="54" t="s">
        <v>13</v>
      </c>
      <c r="B4" s="138" t="s">
        <v>326</v>
      </c>
      <c r="C4" s="138" t="s">
        <v>327</v>
      </c>
      <c r="D4" s="139">
        <v>200</v>
      </c>
      <c r="E4" s="140">
        <v>0.7</v>
      </c>
      <c r="F4" s="139">
        <v>140</v>
      </c>
      <c r="G4" s="191">
        <v>200</v>
      </c>
      <c r="H4" s="188">
        <f>ROUNDUP(E4*G4,0)</f>
        <v>140</v>
      </c>
      <c r="I4" s="188"/>
      <c r="J4" s="141"/>
    </row>
    <row r="5" spans="1:10" ht="16.5">
      <c r="A5" s="12" t="s">
        <v>17</v>
      </c>
      <c r="B5" s="8" t="s">
        <v>276</v>
      </c>
      <c r="C5" s="8" t="s">
        <v>347</v>
      </c>
      <c r="D5" s="10">
        <v>792</v>
      </c>
      <c r="E5" s="9">
        <v>0.7</v>
      </c>
      <c r="F5" s="10">
        <v>554.4</v>
      </c>
      <c r="G5" s="175">
        <v>792</v>
      </c>
      <c r="H5" s="188">
        <f>ROUNDUP(E5*G5,0)</f>
        <v>555</v>
      </c>
      <c r="I5" s="61"/>
      <c r="J5" s="13"/>
    </row>
    <row r="6" spans="1:10" ht="16.5">
      <c r="A6" s="12" t="s">
        <v>340</v>
      </c>
      <c r="B6" s="8" t="s">
        <v>341</v>
      </c>
      <c r="C6" s="8" t="s">
        <v>342</v>
      </c>
      <c r="D6" s="10">
        <v>490</v>
      </c>
      <c r="E6" s="9">
        <v>0.7</v>
      </c>
      <c r="F6" s="10">
        <v>343</v>
      </c>
      <c r="G6" s="175">
        <v>490</v>
      </c>
      <c r="H6" s="188">
        <f>ROUNDUP(E6*G6,0)</f>
        <v>343</v>
      </c>
      <c r="I6" s="61"/>
      <c r="J6" s="13"/>
    </row>
    <row r="7" spans="1:10" ht="16.5">
      <c r="A7" s="12" t="s">
        <v>23</v>
      </c>
      <c r="B7" s="8" t="s">
        <v>330</v>
      </c>
      <c r="C7" s="8" t="s">
        <v>331</v>
      </c>
      <c r="D7" s="10">
        <v>2000</v>
      </c>
      <c r="E7" s="9">
        <v>0.7</v>
      </c>
      <c r="F7" s="10">
        <v>1400</v>
      </c>
      <c r="G7" s="175">
        <v>2000</v>
      </c>
      <c r="H7" s="188">
        <f>ROUNDUP(E7*G7,0)</f>
        <v>1400</v>
      </c>
      <c r="I7" s="61"/>
      <c r="J7" s="13"/>
    </row>
    <row r="8" spans="1:10" ht="16.5">
      <c r="A8" s="12"/>
      <c r="B8" s="8"/>
      <c r="C8" s="8" t="s">
        <v>332</v>
      </c>
      <c r="D8" s="10">
        <v>3000</v>
      </c>
      <c r="E8" s="9">
        <v>0.7</v>
      </c>
      <c r="F8" s="10">
        <v>2100</v>
      </c>
      <c r="G8" s="175">
        <v>1500</v>
      </c>
      <c r="H8" s="188">
        <f>ROUNDUP(E8*G8,0)</f>
        <v>1050</v>
      </c>
      <c r="I8" s="61"/>
      <c r="J8" s="13"/>
    </row>
    <row r="9" spans="1:10" ht="16.5">
      <c r="A9" s="256" t="s">
        <v>380</v>
      </c>
      <c r="B9" s="257"/>
      <c r="C9" s="257"/>
      <c r="D9" s="257"/>
      <c r="E9" s="258"/>
      <c r="F9" s="135">
        <f>SUM(F4:F8)</f>
        <v>4537.4</v>
      </c>
      <c r="G9" s="186">
        <f>SUM(G4:G8)</f>
        <v>4982</v>
      </c>
      <c r="H9" s="186">
        <f>SUM(H4:H8)</f>
        <v>3488</v>
      </c>
      <c r="I9" s="186"/>
      <c r="J9" s="142"/>
    </row>
    <row r="10" spans="1:10" ht="16.5">
      <c r="A10" s="12" t="s">
        <v>366</v>
      </c>
      <c r="B10" s="8" t="s">
        <v>69</v>
      </c>
      <c r="C10" s="8" t="s">
        <v>367</v>
      </c>
      <c r="D10" s="10">
        <v>4000</v>
      </c>
      <c r="E10" s="9">
        <v>0.7</v>
      </c>
      <c r="F10" s="10">
        <v>2800</v>
      </c>
      <c r="G10" s="175">
        <v>4000</v>
      </c>
      <c r="H10" s="61">
        <f aca="true" t="shared" si="0" ref="H10:H20">ROUNDUP(E10*G10,0)</f>
        <v>2800</v>
      </c>
      <c r="I10" s="61"/>
      <c r="J10" s="13"/>
    </row>
    <row r="11" spans="1:10" ht="16.5">
      <c r="A11" s="12"/>
      <c r="B11" s="8"/>
      <c r="C11" s="8" t="s">
        <v>368</v>
      </c>
      <c r="D11" s="10">
        <v>2000</v>
      </c>
      <c r="E11" s="9">
        <v>0.7</v>
      </c>
      <c r="F11" s="10">
        <v>1400</v>
      </c>
      <c r="G11" s="175">
        <v>2000</v>
      </c>
      <c r="H11" s="61">
        <f t="shared" si="0"/>
        <v>1400</v>
      </c>
      <c r="I11" s="61"/>
      <c r="J11" s="13"/>
    </row>
    <row r="12" spans="1:10" ht="16.5">
      <c r="A12" s="12"/>
      <c r="B12" s="8"/>
      <c r="C12" s="8" t="s">
        <v>369</v>
      </c>
      <c r="D12" s="10">
        <v>2000</v>
      </c>
      <c r="E12" s="9">
        <v>0.7</v>
      </c>
      <c r="F12" s="10">
        <v>1400</v>
      </c>
      <c r="G12" s="175">
        <v>2000</v>
      </c>
      <c r="H12" s="61">
        <f t="shared" si="0"/>
        <v>1400</v>
      </c>
      <c r="I12" s="61"/>
      <c r="J12" s="13"/>
    </row>
    <row r="13" spans="1:10" ht="16.5">
      <c r="A13" s="12"/>
      <c r="B13" s="8"/>
      <c r="C13" s="8" t="s">
        <v>370</v>
      </c>
      <c r="D13" s="10">
        <v>30000</v>
      </c>
      <c r="E13" s="9">
        <v>0.7</v>
      </c>
      <c r="F13" s="10">
        <v>21000</v>
      </c>
      <c r="G13" s="175">
        <v>20000</v>
      </c>
      <c r="H13" s="61">
        <f t="shared" si="0"/>
        <v>14000</v>
      </c>
      <c r="I13" s="61"/>
      <c r="J13" s="13"/>
    </row>
    <row r="14" spans="1:10" ht="16.5">
      <c r="A14" s="12"/>
      <c r="B14" s="8"/>
      <c r="C14" s="8" t="s">
        <v>371</v>
      </c>
      <c r="D14" s="10">
        <v>450</v>
      </c>
      <c r="E14" s="9">
        <v>0.7</v>
      </c>
      <c r="F14" s="10">
        <v>315</v>
      </c>
      <c r="G14" s="175">
        <v>450</v>
      </c>
      <c r="H14" s="61">
        <f t="shared" si="0"/>
        <v>315</v>
      </c>
      <c r="I14" s="61"/>
      <c r="J14" s="13"/>
    </row>
    <row r="15" spans="1:10" ht="16.5">
      <c r="A15" s="12"/>
      <c r="B15" s="31"/>
      <c r="C15" s="31" t="s">
        <v>372</v>
      </c>
      <c r="D15" s="33">
        <v>2500</v>
      </c>
      <c r="E15" s="51">
        <v>0.7</v>
      </c>
      <c r="F15" s="33">
        <v>1750</v>
      </c>
      <c r="G15" s="175">
        <v>2500</v>
      </c>
      <c r="H15" s="61">
        <f t="shared" si="0"/>
        <v>1750</v>
      </c>
      <c r="I15" s="61"/>
      <c r="J15" s="48"/>
    </row>
    <row r="16" spans="1:10" ht="16.5">
      <c r="A16" s="12"/>
      <c r="B16" s="31"/>
      <c r="C16" s="31" t="s">
        <v>373</v>
      </c>
      <c r="D16" s="33">
        <v>1000</v>
      </c>
      <c r="E16" s="51">
        <v>0.7</v>
      </c>
      <c r="F16" s="33">
        <v>700</v>
      </c>
      <c r="G16" s="175">
        <v>1000</v>
      </c>
      <c r="H16" s="61">
        <f t="shared" si="0"/>
        <v>700</v>
      </c>
      <c r="I16" s="61"/>
      <c r="J16" s="48"/>
    </row>
    <row r="17" spans="1:10" ht="16.5">
      <c r="A17" s="12"/>
      <c r="B17" s="31"/>
      <c r="C17" s="31" t="s">
        <v>374</v>
      </c>
      <c r="D17" s="33">
        <v>250</v>
      </c>
      <c r="E17" s="51">
        <v>0.7</v>
      </c>
      <c r="F17" s="33">
        <v>175</v>
      </c>
      <c r="G17" s="175">
        <v>250</v>
      </c>
      <c r="H17" s="61">
        <f t="shared" si="0"/>
        <v>175</v>
      </c>
      <c r="I17" s="61"/>
      <c r="J17" s="48"/>
    </row>
    <row r="18" spans="1:10" ht="16.5">
      <c r="A18" s="12"/>
      <c r="B18" s="31"/>
      <c r="C18" s="31" t="s">
        <v>375</v>
      </c>
      <c r="D18" s="33">
        <v>600</v>
      </c>
      <c r="E18" s="51">
        <v>0.7</v>
      </c>
      <c r="F18" s="33">
        <v>420</v>
      </c>
      <c r="G18" s="175">
        <v>600</v>
      </c>
      <c r="H18" s="61">
        <f t="shared" si="0"/>
        <v>420</v>
      </c>
      <c r="I18" s="61"/>
      <c r="J18" s="48"/>
    </row>
    <row r="19" spans="1:10" ht="16.5">
      <c r="A19" s="12"/>
      <c r="B19" s="31"/>
      <c r="C19" s="31" t="s">
        <v>376</v>
      </c>
      <c r="D19" s="33">
        <v>600</v>
      </c>
      <c r="E19" s="51">
        <v>0.7</v>
      </c>
      <c r="F19" s="33">
        <v>420</v>
      </c>
      <c r="G19" s="175">
        <v>600</v>
      </c>
      <c r="H19" s="61">
        <f t="shared" si="0"/>
        <v>420</v>
      </c>
      <c r="I19" s="61"/>
      <c r="J19" s="48"/>
    </row>
    <row r="20" spans="1:10" ht="16.5">
      <c r="A20" s="12"/>
      <c r="B20" s="31"/>
      <c r="C20" s="31" t="s">
        <v>377</v>
      </c>
      <c r="D20" s="33">
        <v>2000</v>
      </c>
      <c r="E20" s="51">
        <v>0.7</v>
      </c>
      <c r="F20" s="33">
        <v>1400</v>
      </c>
      <c r="G20" s="175">
        <v>2000</v>
      </c>
      <c r="H20" s="61">
        <f t="shared" si="0"/>
        <v>1400</v>
      </c>
      <c r="I20" s="61"/>
      <c r="J20" s="48"/>
    </row>
    <row r="21" spans="1:10" ht="16.5">
      <c r="A21" s="52"/>
      <c r="B21" s="31"/>
      <c r="C21" s="31" t="s">
        <v>378</v>
      </c>
      <c r="D21" s="33">
        <v>60000</v>
      </c>
      <c r="E21" s="51">
        <v>0.7</v>
      </c>
      <c r="F21" s="33"/>
      <c r="G21" s="175">
        <v>60000</v>
      </c>
      <c r="H21" s="61"/>
      <c r="I21" s="61">
        <v>42000</v>
      </c>
      <c r="J21" s="48" t="s">
        <v>379</v>
      </c>
    </row>
    <row r="22" spans="1:10" ht="16.5">
      <c r="A22" s="12"/>
      <c r="B22" s="31"/>
      <c r="C22" s="31" t="s">
        <v>365</v>
      </c>
      <c r="D22" s="33">
        <v>700</v>
      </c>
      <c r="E22" s="51">
        <v>0.7</v>
      </c>
      <c r="F22" s="33">
        <v>490</v>
      </c>
      <c r="G22" s="175">
        <v>700</v>
      </c>
      <c r="H22" s="61">
        <f aca="true" t="shared" si="1" ref="H22:H29">ROUNDUP(E22*G22,0)</f>
        <v>490</v>
      </c>
      <c r="I22" s="61"/>
      <c r="J22" s="48"/>
    </row>
    <row r="23" spans="1:10" ht="16.5">
      <c r="A23" s="12" t="s">
        <v>70</v>
      </c>
      <c r="B23" s="31" t="s">
        <v>71</v>
      </c>
      <c r="C23" s="31" t="s">
        <v>365</v>
      </c>
      <c r="D23" s="33">
        <v>800</v>
      </c>
      <c r="E23" s="51">
        <v>0.7</v>
      </c>
      <c r="F23" s="33">
        <v>560</v>
      </c>
      <c r="G23" s="175">
        <v>800</v>
      </c>
      <c r="H23" s="61">
        <f t="shared" si="1"/>
        <v>560</v>
      </c>
      <c r="I23" s="61"/>
      <c r="J23" s="48"/>
    </row>
    <row r="24" spans="1:10" ht="16.5">
      <c r="A24" s="12" t="s">
        <v>88</v>
      </c>
      <c r="B24" s="31" t="s">
        <v>338</v>
      </c>
      <c r="C24" s="31" t="s">
        <v>339</v>
      </c>
      <c r="D24" s="33">
        <v>2400</v>
      </c>
      <c r="E24" s="51">
        <v>0.7</v>
      </c>
      <c r="F24" s="33">
        <v>1680</v>
      </c>
      <c r="G24" s="175">
        <v>1200</v>
      </c>
      <c r="H24" s="61">
        <f t="shared" si="1"/>
        <v>840</v>
      </c>
      <c r="I24" s="61"/>
      <c r="J24" s="48"/>
    </row>
    <row r="25" spans="1:10" ht="16.5">
      <c r="A25" s="12" t="s">
        <v>90</v>
      </c>
      <c r="B25" s="31" t="s">
        <v>328</v>
      </c>
      <c r="C25" s="31" t="s">
        <v>329</v>
      </c>
      <c r="D25" s="33">
        <v>3288</v>
      </c>
      <c r="E25" s="51">
        <v>0.7</v>
      </c>
      <c r="F25" s="33">
        <v>2301.6</v>
      </c>
      <c r="G25" s="175">
        <v>3288</v>
      </c>
      <c r="H25" s="61">
        <f t="shared" si="1"/>
        <v>2302</v>
      </c>
      <c r="I25" s="61"/>
      <c r="J25" s="48"/>
    </row>
    <row r="26" spans="1:10" ht="16.5">
      <c r="A26" s="12" t="s">
        <v>333</v>
      </c>
      <c r="B26" s="31" t="s">
        <v>334</v>
      </c>
      <c r="C26" s="31" t="s">
        <v>335</v>
      </c>
      <c r="D26" s="33">
        <v>1500</v>
      </c>
      <c r="E26" s="51">
        <v>0.7</v>
      </c>
      <c r="F26" s="33">
        <v>1050</v>
      </c>
      <c r="G26" s="175">
        <v>1500</v>
      </c>
      <c r="H26" s="61">
        <f t="shared" si="1"/>
        <v>1050</v>
      </c>
      <c r="I26" s="61"/>
      <c r="J26" s="48"/>
    </row>
    <row r="27" spans="1:10" ht="16.5">
      <c r="A27" s="12"/>
      <c r="B27" s="31"/>
      <c r="C27" s="31" t="s">
        <v>336</v>
      </c>
      <c r="D27" s="33">
        <v>1000</v>
      </c>
      <c r="E27" s="51">
        <v>0.7</v>
      </c>
      <c r="F27" s="33">
        <v>700</v>
      </c>
      <c r="G27" s="175">
        <v>1000</v>
      </c>
      <c r="H27" s="61">
        <f t="shared" si="1"/>
        <v>700</v>
      </c>
      <c r="I27" s="61"/>
      <c r="J27" s="48"/>
    </row>
    <row r="28" spans="1:10" ht="16.5">
      <c r="A28" s="12"/>
      <c r="B28" s="31"/>
      <c r="C28" s="31" t="s">
        <v>337</v>
      </c>
      <c r="D28" s="33">
        <v>4000</v>
      </c>
      <c r="E28" s="51">
        <v>0.7</v>
      </c>
      <c r="F28" s="33">
        <v>2800</v>
      </c>
      <c r="G28" s="175">
        <v>4000</v>
      </c>
      <c r="H28" s="61">
        <f t="shared" si="1"/>
        <v>2800</v>
      </c>
      <c r="I28" s="61"/>
      <c r="J28" s="48"/>
    </row>
    <row r="29" spans="1:10" ht="16.5">
      <c r="A29" s="12" t="s">
        <v>78</v>
      </c>
      <c r="B29" s="31" t="s">
        <v>348</v>
      </c>
      <c r="C29" s="31" t="s">
        <v>349</v>
      </c>
      <c r="D29" s="33">
        <v>6000</v>
      </c>
      <c r="E29" s="51">
        <v>0.7</v>
      </c>
      <c r="F29" s="33">
        <v>4200</v>
      </c>
      <c r="G29" s="175">
        <v>6000</v>
      </c>
      <c r="H29" s="61">
        <f t="shared" si="1"/>
        <v>4200</v>
      </c>
      <c r="I29" s="61"/>
      <c r="J29" s="48"/>
    </row>
    <row r="30" spans="1:10" ht="16.5">
      <c r="A30" s="134" t="s">
        <v>80</v>
      </c>
      <c r="B30" s="31" t="s">
        <v>350</v>
      </c>
      <c r="C30" s="31" t="s">
        <v>351</v>
      </c>
      <c r="D30" s="33">
        <v>2000</v>
      </c>
      <c r="E30" s="51">
        <v>0.7</v>
      </c>
      <c r="F30" s="33"/>
      <c r="G30" s="175">
        <v>2000</v>
      </c>
      <c r="H30" s="61"/>
      <c r="I30" s="61">
        <v>1400</v>
      </c>
      <c r="J30" s="48" t="s">
        <v>352</v>
      </c>
    </row>
    <row r="31" spans="1:10" ht="16.5">
      <c r="A31" s="12"/>
      <c r="B31" s="31"/>
      <c r="C31" s="31" t="s">
        <v>349</v>
      </c>
      <c r="D31" s="33">
        <v>3000</v>
      </c>
      <c r="E31" s="51">
        <v>0.7</v>
      </c>
      <c r="F31" s="33">
        <v>2100</v>
      </c>
      <c r="G31" s="175">
        <v>3000</v>
      </c>
      <c r="H31" s="61">
        <f aca="true" t="shared" si="2" ref="H31:H36">ROUNDUP(E31*G31,0)</f>
        <v>2100</v>
      </c>
      <c r="I31" s="61"/>
      <c r="J31" s="48"/>
    </row>
    <row r="32" spans="1:10" ht="16.5">
      <c r="A32" s="12"/>
      <c r="B32" s="31"/>
      <c r="C32" s="31" t="s">
        <v>353</v>
      </c>
      <c r="D32" s="33">
        <v>1500</v>
      </c>
      <c r="E32" s="51">
        <v>0.7</v>
      </c>
      <c r="F32" s="33">
        <v>1050</v>
      </c>
      <c r="G32" s="175">
        <v>1500</v>
      </c>
      <c r="H32" s="61">
        <f t="shared" si="2"/>
        <v>1050</v>
      </c>
      <c r="I32" s="61"/>
      <c r="J32" s="48"/>
    </row>
    <row r="33" spans="1:10" ht="16.5">
      <c r="A33" s="12"/>
      <c r="B33" s="31"/>
      <c r="C33" s="31" t="s">
        <v>354</v>
      </c>
      <c r="D33" s="33">
        <v>1500</v>
      </c>
      <c r="E33" s="51">
        <v>0.7</v>
      </c>
      <c r="F33" s="33">
        <v>1050</v>
      </c>
      <c r="G33" s="175">
        <v>1500</v>
      </c>
      <c r="H33" s="61">
        <f t="shared" si="2"/>
        <v>1050</v>
      </c>
      <c r="I33" s="61"/>
      <c r="J33" s="48"/>
    </row>
    <row r="34" spans="1:10" ht="16.5">
      <c r="A34" s="12" t="s">
        <v>92</v>
      </c>
      <c r="B34" s="31" t="s">
        <v>361</v>
      </c>
      <c r="C34" s="31" t="s">
        <v>362</v>
      </c>
      <c r="D34" s="33">
        <v>450</v>
      </c>
      <c r="E34" s="51">
        <v>0.7</v>
      </c>
      <c r="F34" s="33">
        <v>315</v>
      </c>
      <c r="G34" s="175">
        <v>450</v>
      </c>
      <c r="H34" s="61">
        <f t="shared" si="2"/>
        <v>315</v>
      </c>
      <c r="I34" s="61"/>
      <c r="J34" s="48"/>
    </row>
    <row r="35" spans="1:10" ht="16.5">
      <c r="A35" s="12"/>
      <c r="B35" s="31"/>
      <c r="C35" s="31" t="s">
        <v>363</v>
      </c>
      <c r="D35" s="33">
        <v>800</v>
      </c>
      <c r="E35" s="51">
        <v>0.7</v>
      </c>
      <c r="F35" s="33">
        <v>560</v>
      </c>
      <c r="G35" s="175">
        <v>800</v>
      </c>
      <c r="H35" s="61">
        <f t="shared" si="2"/>
        <v>560</v>
      </c>
      <c r="I35" s="61"/>
      <c r="J35" s="48"/>
    </row>
    <row r="36" spans="1:10" ht="16.5">
      <c r="A36" s="12"/>
      <c r="B36" s="31"/>
      <c r="C36" s="31" t="s">
        <v>364</v>
      </c>
      <c r="D36" s="33">
        <v>280</v>
      </c>
      <c r="E36" s="51">
        <v>0.7</v>
      </c>
      <c r="F36" s="33">
        <v>196</v>
      </c>
      <c r="G36" s="175">
        <v>280</v>
      </c>
      <c r="H36" s="61">
        <f t="shared" si="2"/>
        <v>196</v>
      </c>
      <c r="I36" s="61"/>
      <c r="J36" s="48"/>
    </row>
    <row r="37" spans="1:10" ht="16.5">
      <c r="A37" s="241" t="s">
        <v>381</v>
      </c>
      <c r="B37" s="242"/>
      <c r="C37" s="242"/>
      <c r="D37" s="242"/>
      <c r="E37" s="243"/>
      <c r="F37" s="135">
        <f>SUM(F10:F36)</f>
        <v>50832.6</v>
      </c>
      <c r="G37" s="186">
        <f>SUM(G10:G36)</f>
        <v>123418</v>
      </c>
      <c r="H37" s="186">
        <f>SUM(H10:H36)</f>
        <v>42993</v>
      </c>
      <c r="I37" s="186"/>
      <c r="J37" s="142"/>
    </row>
    <row r="38" spans="1:10" ht="16.5">
      <c r="A38" s="12" t="s">
        <v>320</v>
      </c>
      <c r="B38" s="31" t="s">
        <v>32</v>
      </c>
      <c r="C38" s="31" t="s">
        <v>323</v>
      </c>
      <c r="D38" s="33">
        <v>6000</v>
      </c>
      <c r="E38" s="51">
        <v>0.7</v>
      </c>
      <c r="F38" s="33">
        <v>4200</v>
      </c>
      <c r="G38" s="175">
        <v>5000</v>
      </c>
      <c r="H38" s="61">
        <f>ROUNDUP(E38*G38,0)</f>
        <v>3500</v>
      </c>
      <c r="I38" s="61"/>
      <c r="J38" s="48"/>
    </row>
    <row r="39" spans="1:10" ht="16.5">
      <c r="A39" s="12"/>
      <c r="B39" s="31"/>
      <c r="C39" s="31" t="s">
        <v>324</v>
      </c>
      <c r="D39" s="33">
        <v>700</v>
      </c>
      <c r="E39" s="51">
        <v>0.7</v>
      </c>
      <c r="F39" s="33">
        <v>490</v>
      </c>
      <c r="G39" s="175">
        <v>700</v>
      </c>
      <c r="H39" s="61">
        <f>ROUNDUP(E39*G39,0)</f>
        <v>490</v>
      </c>
      <c r="I39" s="61"/>
      <c r="J39" s="48"/>
    </row>
    <row r="40" spans="1:10" ht="16.5">
      <c r="A40" s="12"/>
      <c r="B40" s="31"/>
      <c r="C40" s="31" t="s">
        <v>325</v>
      </c>
      <c r="D40" s="33">
        <v>1300</v>
      </c>
      <c r="E40" s="51">
        <v>0.7</v>
      </c>
      <c r="F40" s="33">
        <v>910</v>
      </c>
      <c r="G40" s="175">
        <v>1300</v>
      </c>
      <c r="H40" s="61">
        <f>ROUNDUP(E40*G40,0)</f>
        <v>910</v>
      </c>
      <c r="I40" s="61"/>
      <c r="J40" s="48"/>
    </row>
    <row r="41" spans="1:10" ht="16.5">
      <c r="A41" s="241" t="s">
        <v>382</v>
      </c>
      <c r="B41" s="242"/>
      <c r="C41" s="242"/>
      <c r="D41" s="242"/>
      <c r="E41" s="243"/>
      <c r="F41" s="135">
        <f>SUM(F38:F40)</f>
        <v>5600</v>
      </c>
      <c r="G41" s="186">
        <f>SUM(G38:G40)</f>
        <v>7000</v>
      </c>
      <c r="H41" s="186">
        <f>SUM(H38:H40)</f>
        <v>4900</v>
      </c>
      <c r="I41" s="186"/>
      <c r="J41" s="142"/>
    </row>
    <row r="42" spans="1:10" ht="16.5">
      <c r="A42" s="12" t="s">
        <v>193</v>
      </c>
      <c r="B42" s="31" t="s">
        <v>275</v>
      </c>
      <c r="C42" s="31" t="s">
        <v>355</v>
      </c>
      <c r="D42" s="33">
        <v>6000</v>
      </c>
      <c r="E42" s="51">
        <v>0.7</v>
      </c>
      <c r="F42" s="33">
        <v>4200</v>
      </c>
      <c r="G42" s="175">
        <v>6000</v>
      </c>
      <c r="H42" s="61">
        <f>ROUNDUP(E42*G42,0)</f>
        <v>4200</v>
      </c>
      <c r="I42" s="61"/>
      <c r="J42" s="48"/>
    </row>
    <row r="43" spans="1:10" ht="16.5">
      <c r="A43" s="12"/>
      <c r="B43" s="31"/>
      <c r="C43" s="31" t="s">
        <v>356</v>
      </c>
      <c r="D43" s="33">
        <v>2300</v>
      </c>
      <c r="E43" s="51">
        <v>0.7</v>
      </c>
      <c r="F43" s="33">
        <v>1610</v>
      </c>
      <c r="G43" s="175">
        <v>2300</v>
      </c>
      <c r="H43" s="61">
        <f>ROUNDUP(E43*G43,0)</f>
        <v>1610</v>
      </c>
      <c r="I43" s="61"/>
      <c r="J43" s="48"/>
    </row>
    <row r="44" spans="1:10" ht="16.5">
      <c r="A44" s="12"/>
      <c r="B44" s="31"/>
      <c r="C44" s="31" t="s">
        <v>357</v>
      </c>
      <c r="D44" s="33">
        <v>400</v>
      </c>
      <c r="E44" s="51">
        <v>0.7</v>
      </c>
      <c r="F44" s="33">
        <v>280</v>
      </c>
      <c r="G44" s="175">
        <v>400</v>
      </c>
      <c r="H44" s="61">
        <f>ROUNDUP(E44*G44,0)</f>
        <v>280</v>
      </c>
      <c r="I44" s="61"/>
      <c r="J44" s="48"/>
    </row>
    <row r="45" spans="1:10" ht="16.5">
      <c r="A45" s="134" t="s">
        <v>56</v>
      </c>
      <c r="B45" s="31" t="s">
        <v>343</v>
      </c>
      <c r="C45" s="31" t="s">
        <v>344</v>
      </c>
      <c r="D45" s="33">
        <v>1500</v>
      </c>
      <c r="E45" s="51">
        <v>0.7</v>
      </c>
      <c r="F45" s="33"/>
      <c r="G45" s="175">
        <v>1500</v>
      </c>
      <c r="H45" s="61"/>
      <c r="I45" s="61">
        <v>1050</v>
      </c>
      <c r="J45" s="48" t="s">
        <v>345</v>
      </c>
    </row>
    <row r="46" spans="1:10" ht="16.5">
      <c r="A46" s="12"/>
      <c r="B46" s="31"/>
      <c r="C46" s="31" t="s">
        <v>346</v>
      </c>
      <c r="D46" s="33">
        <v>360</v>
      </c>
      <c r="E46" s="51">
        <v>0.7</v>
      </c>
      <c r="F46" s="33">
        <v>252</v>
      </c>
      <c r="G46" s="175">
        <v>360</v>
      </c>
      <c r="H46" s="61">
        <f>ROUNDUP(E46*G46,0)</f>
        <v>252</v>
      </c>
      <c r="I46" s="61"/>
      <c r="J46" s="48"/>
    </row>
    <row r="47" spans="1:10" ht="16.5">
      <c r="A47" s="241" t="s">
        <v>383</v>
      </c>
      <c r="B47" s="242"/>
      <c r="C47" s="242"/>
      <c r="D47" s="242"/>
      <c r="E47" s="243"/>
      <c r="F47" s="135">
        <f>SUM(F42:F46)</f>
        <v>6342</v>
      </c>
      <c r="G47" s="186">
        <f>SUM(G42:G46)</f>
        <v>10560</v>
      </c>
      <c r="H47" s="186">
        <f>SUM(H42:H46)</f>
        <v>6342</v>
      </c>
      <c r="I47" s="186"/>
      <c r="J47" s="142"/>
    </row>
    <row r="48" spans="1:10" ht="16.5">
      <c r="A48" s="12" t="s">
        <v>61</v>
      </c>
      <c r="B48" s="31" t="s">
        <v>186</v>
      </c>
      <c r="C48" s="31" t="s">
        <v>277</v>
      </c>
      <c r="D48" s="33">
        <v>70000</v>
      </c>
      <c r="E48" s="51">
        <v>1</v>
      </c>
      <c r="F48" s="137">
        <v>50000</v>
      </c>
      <c r="G48" s="175">
        <v>70000</v>
      </c>
      <c r="H48" s="189">
        <v>50000</v>
      </c>
      <c r="I48" s="189"/>
      <c r="J48" s="48"/>
    </row>
    <row r="49" spans="1:10" ht="16.5">
      <c r="A49" s="12"/>
      <c r="B49" s="31"/>
      <c r="C49" s="31" t="s">
        <v>278</v>
      </c>
      <c r="D49" s="33">
        <v>30000</v>
      </c>
      <c r="E49" s="51">
        <v>1</v>
      </c>
      <c r="F49" s="33">
        <v>30000</v>
      </c>
      <c r="G49" s="175">
        <v>30000</v>
      </c>
      <c r="H49" s="190">
        <f>ROUNDUP(E49*G49,0)</f>
        <v>30000</v>
      </c>
      <c r="I49" s="61"/>
      <c r="J49" s="48"/>
    </row>
    <row r="50" spans="1:10" ht="16.5">
      <c r="A50" s="12"/>
      <c r="B50" s="31"/>
      <c r="C50" s="31" t="s">
        <v>358</v>
      </c>
      <c r="D50" s="33">
        <v>2500</v>
      </c>
      <c r="E50" s="51">
        <v>1</v>
      </c>
      <c r="F50" s="33">
        <v>2500</v>
      </c>
      <c r="G50" s="175">
        <v>1500</v>
      </c>
      <c r="H50" s="190">
        <f>ROUNDUP(E50*G50,0)</f>
        <v>1500</v>
      </c>
      <c r="I50" s="61"/>
      <c r="J50" s="48"/>
    </row>
    <row r="51" spans="1:10" ht="16.5">
      <c r="A51" s="12"/>
      <c r="B51" s="31"/>
      <c r="C51" s="31" t="s">
        <v>359</v>
      </c>
      <c r="D51" s="33">
        <v>3000</v>
      </c>
      <c r="E51" s="51">
        <v>1</v>
      </c>
      <c r="F51" s="33">
        <v>3000</v>
      </c>
      <c r="G51" s="175">
        <v>3000</v>
      </c>
      <c r="H51" s="190">
        <f>ROUNDUP(E51*G51,0)</f>
        <v>3000</v>
      </c>
      <c r="I51" s="61"/>
      <c r="J51" s="48"/>
    </row>
    <row r="52" spans="1:10" ht="16.5">
      <c r="A52" s="12"/>
      <c r="B52" s="8"/>
      <c r="C52" s="8" t="s">
        <v>360</v>
      </c>
      <c r="D52" s="10">
        <v>1500</v>
      </c>
      <c r="E52" s="9">
        <v>1</v>
      </c>
      <c r="F52" s="10">
        <v>1500</v>
      </c>
      <c r="G52" s="175">
        <v>0</v>
      </c>
      <c r="H52" s="190">
        <f>ROUNDUP(E52*G52,0)</f>
        <v>0</v>
      </c>
      <c r="I52" s="61"/>
      <c r="J52" s="13"/>
    </row>
    <row r="53" spans="1:10" ht="16.5">
      <c r="A53" s="241" t="s">
        <v>384</v>
      </c>
      <c r="B53" s="242"/>
      <c r="C53" s="242"/>
      <c r="D53" s="242"/>
      <c r="E53" s="243"/>
      <c r="F53" s="135">
        <f>SUM(F48:F52)</f>
        <v>87000</v>
      </c>
      <c r="G53" s="186">
        <f>SUM(G48:G52)</f>
        <v>104500</v>
      </c>
      <c r="H53" s="186">
        <f>SUM(H48:H52)</f>
        <v>84500</v>
      </c>
      <c r="I53" s="186"/>
      <c r="J53" s="142"/>
    </row>
    <row r="54" spans="1:10" ht="17.25" thickBot="1">
      <c r="A54" s="246" t="s">
        <v>385</v>
      </c>
      <c r="B54" s="247"/>
      <c r="C54" s="247"/>
      <c r="D54" s="247"/>
      <c r="E54" s="248"/>
      <c r="F54" s="143">
        <f>F9+F37+F41+F47+F53</f>
        <v>154312</v>
      </c>
      <c r="G54" s="187">
        <f>G9+G37+G41+G47+G53</f>
        <v>250460</v>
      </c>
      <c r="H54" s="187">
        <f>H9+H37+H41+H47+H53</f>
        <v>142223</v>
      </c>
      <c r="I54" s="187"/>
      <c r="J54" s="144"/>
    </row>
    <row r="55" ht="17.25" thickTop="1"/>
  </sheetData>
  <mergeCells count="16">
    <mergeCell ref="A1:J1"/>
    <mergeCell ref="A9:E9"/>
    <mergeCell ref="A37:E37"/>
    <mergeCell ref="A41:E41"/>
    <mergeCell ref="J2:J3"/>
    <mergeCell ref="E2:F2"/>
    <mergeCell ref="A2:A3"/>
    <mergeCell ref="B2:B3"/>
    <mergeCell ref="H2:H3"/>
    <mergeCell ref="I2:I3"/>
    <mergeCell ref="A47:E47"/>
    <mergeCell ref="G2:G3"/>
    <mergeCell ref="A53:E53"/>
    <mergeCell ref="A54:E54"/>
    <mergeCell ref="C2:C3"/>
    <mergeCell ref="D2:D3"/>
  </mergeCells>
  <printOptions/>
  <pageMargins left="0.75" right="0.75" top="1" bottom="1" header="0.5" footer="0.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3"/>
  <sheetViews>
    <sheetView workbookViewId="0" topLeftCell="A1">
      <selection activeCell="B21" sqref="B21"/>
    </sheetView>
  </sheetViews>
  <sheetFormatPr defaultColWidth="9.00390625" defaultRowHeight="16.5"/>
  <cols>
    <col min="2" max="2" width="16.125" style="0" bestFit="1" customWidth="1"/>
    <col min="3" max="3" width="20.50390625" style="0" bestFit="1" customWidth="1"/>
    <col min="4" max="4" width="9.50390625" style="0" bestFit="1" customWidth="1"/>
    <col min="5" max="5" width="10.125" style="0" bestFit="1" customWidth="1"/>
    <col min="6" max="6" width="10.125" style="146" customWidth="1"/>
    <col min="7" max="7" width="10.375" style="146" customWidth="1"/>
    <col min="8" max="8" width="11.75390625" style="0" customWidth="1"/>
  </cols>
  <sheetData>
    <row r="1" spans="1:12" ht="16.5">
      <c r="A1" s="266" t="s">
        <v>412</v>
      </c>
      <c r="B1" s="267"/>
      <c r="C1" s="267"/>
      <c r="D1" s="267"/>
      <c r="E1" s="267"/>
      <c r="F1" s="267"/>
      <c r="G1" s="267"/>
      <c r="H1" s="268"/>
      <c r="I1" s="268"/>
      <c r="J1" s="268"/>
      <c r="K1" s="268"/>
      <c r="L1" s="269"/>
    </row>
    <row r="2" spans="1:12" ht="17.25" thickBot="1">
      <c r="A2" s="153" t="s">
        <v>1</v>
      </c>
      <c r="B2" s="23" t="s">
        <v>2</v>
      </c>
      <c r="C2" s="23" t="s">
        <v>3</v>
      </c>
      <c r="D2" s="23" t="s">
        <v>4</v>
      </c>
      <c r="E2" s="50" t="s">
        <v>7</v>
      </c>
      <c r="F2" s="145" t="s">
        <v>5</v>
      </c>
      <c r="G2" s="145" t="s">
        <v>6</v>
      </c>
      <c r="H2" s="63" t="s">
        <v>243</v>
      </c>
      <c r="I2" s="64" t="s">
        <v>6</v>
      </c>
      <c r="J2" s="63" t="s">
        <v>244</v>
      </c>
      <c r="K2" s="152" t="s">
        <v>241</v>
      </c>
      <c r="L2" s="154" t="s">
        <v>8</v>
      </c>
    </row>
    <row r="3" spans="1:12" ht="17.25" thickTop="1">
      <c r="A3" s="155" t="s">
        <v>64</v>
      </c>
      <c r="B3" s="20" t="s">
        <v>65</v>
      </c>
      <c r="C3" s="20" t="s">
        <v>386</v>
      </c>
      <c r="D3" s="20" t="s">
        <v>387</v>
      </c>
      <c r="E3" s="21">
        <v>0.8</v>
      </c>
      <c r="F3" s="151">
        <v>48430</v>
      </c>
      <c r="G3" s="151">
        <f>ROUNDUP(E3*F3,0)</f>
        <v>38744</v>
      </c>
      <c r="H3" s="158"/>
      <c r="I3" s="158"/>
      <c r="J3" s="158"/>
      <c r="K3" s="20" t="s">
        <v>388</v>
      </c>
      <c r="L3" s="156"/>
    </row>
    <row r="4" spans="1:12" ht="16.5">
      <c r="A4" s="111" t="s">
        <v>189</v>
      </c>
      <c r="B4" s="8" t="s">
        <v>190</v>
      </c>
      <c r="C4" s="8" t="s">
        <v>389</v>
      </c>
      <c r="D4" s="8" t="s">
        <v>387</v>
      </c>
      <c r="E4" s="9">
        <v>0.8</v>
      </c>
      <c r="F4" s="149">
        <v>31650</v>
      </c>
      <c r="G4" s="149">
        <f aca="true" t="shared" si="0" ref="G4:G12">ROUNDUP(E4*F4,0)</f>
        <v>25320</v>
      </c>
      <c r="H4" s="159"/>
      <c r="I4" s="159"/>
      <c r="J4" s="159"/>
      <c r="K4" s="8" t="s">
        <v>388</v>
      </c>
      <c r="L4" s="157"/>
    </row>
    <row r="5" spans="1:12" ht="16.5">
      <c r="A5" s="111" t="s">
        <v>221</v>
      </c>
      <c r="B5" s="8" t="s">
        <v>222</v>
      </c>
      <c r="C5" s="8" t="s">
        <v>390</v>
      </c>
      <c r="D5" s="8" t="s">
        <v>387</v>
      </c>
      <c r="E5" s="9">
        <v>0.8</v>
      </c>
      <c r="F5" s="149">
        <v>22340</v>
      </c>
      <c r="G5" s="149">
        <f t="shared" si="0"/>
        <v>17872</v>
      </c>
      <c r="H5" s="159"/>
      <c r="I5" s="159"/>
      <c r="J5" s="159"/>
      <c r="K5" s="8" t="s">
        <v>388</v>
      </c>
      <c r="L5" s="157"/>
    </row>
    <row r="6" spans="1:12" ht="16.5">
      <c r="A6" s="111" t="s">
        <v>27</v>
      </c>
      <c r="B6" s="8" t="s">
        <v>28</v>
      </c>
      <c r="C6" s="8" t="s">
        <v>391</v>
      </c>
      <c r="D6" s="8" t="s">
        <v>392</v>
      </c>
      <c r="E6" s="9">
        <v>1</v>
      </c>
      <c r="F6" s="149">
        <v>10000</v>
      </c>
      <c r="G6" s="149">
        <f t="shared" si="0"/>
        <v>10000</v>
      </c>
      <c r="H6" s="159"/>
      <c r="I6" s="159"/>
      <c r="J6" s="159"/>
      <c r="K6" s="8" t="s">
        <v>388</v>
      </c>
      <c r="L6" s="157"/>
    </row>
    <row r="7" spans="1:12" ht="16.5">
      <c r="A7" s="111" t="s">
        <v>393</v>
      </c>
      <c r="B7" s="31" t="s">
        <v>394</v>
      </c>
      <c r="C7" s="8" t="s">
        <v>395</v>
      </c>
      <c r="D7" s="8" t="s">
        <v>396</v>
      </c>
      <c r="E7" s="9">
        <v>0.8</v>
      </c>
      <c r="F7" s="149">
        <v>41170</v>
      </c>
      <c r="G7" s="150">
        <f t="shared" si="0"/>
        <v>32936</v>
      </c>
      <c r="H7" s="159"/>
      <c r="I7" s="159"/>
      <c r="J7" s="159"/>
      <c r="K7" s="8" t="s">
        <v>388</v>
      </c>
      <c r="L7" s="157"/>
    </row>
    <row r="8" spans="1:12" ht="16.5">
      <c r="A8" s="111" t="s">
        <v>397</v>
      </c>
      <c r="B8" s="31" t="s">
        <v>44</v>
      </c>
      <c r="C8" s="8" t="s">
        <v>398</v>
      </c>
      <c r="D8" s="8" t="s">
        <v>399</v>
      </c>
      <c r="E8" s="9">
        <v>1</v>
      </c>
      <c r="F8" s="149">
        <v>10000</v>
      </c>
      <c r="G8" s="149">
        <f t="shared" si="0"/>
        <v>10000</v>
      </c>
      <c r="H8" s="159"/>
      <c r="I8" s="159"/>
      <c r="J8" s="159"/>
      <c r="K8" s="8" t="s">
        <v>400</v>
      </c>
      <c r="L8" s="157"/>
    </row>
    <row r="9" spans="1:12" ht="16.5">
      <c r="A9" s="111" t="s">
        <v>401</v>
      </c>
      <c r="B9" s="31" t="s">
        <v>402</v>
      </c>
      <c r="C9" s="8" t="s">
        <v>403</v>
      </c>
      <c r="D9" s="8" t="s">
        <v>404</v>
      </c>
      <c r="E9" s="9">
        <v>0.8</v>
      </c>
      <c r="F9" s="149">
        <v>60900</v>
      </c>
      <c r="G9" s="149">
        <v>32500</v>
      </c>
      <c r="H9" s="159"/>
      <c r="I9" s="159"/>
      <c r="J9" s="159"/>
      <c r="K9" s="8" t="s">
        <v>405</v>
      </c>
      <c r="L9" s="157"/>
    </row>
    <row r="10" spans="1:12" ht="16.5">
      <c r="A10" s="111" t="s">
        <v>406</v>
      </c>
      <c r="B10" s="31" t="s">
        <v>407</v>
      </c>
      <c r="C10" s="8" t="s">
        <v>408</v>
      </c>
      <c r="D10" s="8" t="s">
        <v>409</v>
      </c>
      <c r="E10" s="9">
        <v>1</v>
      </c>
      <c r="F10" s="149">
        <v>19000</v>
      </c>
      <c r="G10" s="149">
        <f t="shared" si="0"/>
        <v>19000</v>
      </c>
      <c r="H10" s="159"/>
      <c r="I10" s="159"/>
      <c r="J10" s="159"/>
      <c r="K10" s="8" t="s">
        <v>405</v>
      </c>
      <c r="L10" s="157"/>
    </row>
    <row r="11" spans="1:12" ht="16.5">
      <c r="A11" s="111"/>
      <c r="B11" s="8"/>
      <c r="C11" s="8" t="s">
        <v>410</v>
      </c>
      <c r="D11" s="8" t="s">
        <v>409</v>
      </c>
      <c r="E11" s="9">
        <v>1</v>
      </c>
      <c r="F11" s="149">
        <v>250000</v>
      </c>
      <c r="G11" s="149">
        <f t="shared" si="0"/>
        <v>250000</v>
      </c>
      <c r="H11" s="159"/>
      <c r="I11" s="159"/>
      <c r="J11" s="159"/>
      <c r="K11" s="8" t="s">
        <v>405</v>
      </c>
      <c r="L11" s="157"/>
    </row>
    <row r="12" spans="1:12" ht="17.25" thickBot="1">
      <c r="A12" s="160"/>
      <c r="B12" s="138"/>
      <c r="C12" s="138" t="s">
        <v>411</v>
      </c>
      <c r="D12" s="138" t="s">
        <v>409</v>
      </c>
      <c r="E12" s="140">
        <v>1</v>
      </c>
      <c r="F12" s="161">
        <v>12399</v>
      </c>
      <c r="G12" s="161">
        <f t="shared" si="0"/>
        <v>12399</v>
      </c>
      <c r="H12" s="162"/>
      <c r="I12" s="162"/>
      <c r="J12" s="162"/>
      <c r="K12" s="15" t="s">
        <v>405</v>
      </c>
      <c r="L12" s="163"/>
    </row>
    <row r="13" spans="1:12" s="3" customFormat="1" ht="18" thickBot="1" thickTop="1">
      <c r="A13" s="227" t="s">
        <v>239</v>
      </c>
      <c r="B13" s="228"/>
      <c r="C13" s="228"/>
      <c r="D13" s="228"/>
      <c r="E13" s="229"/>
      <c r="F13" s="26">
        <f>SUM(F3:F12)</f>
        <v>505889</v>
      </c>
      <c r="G13" s="26">
        <f>SUM(G3:G12)</f>
        <v>448771</v>
      </c>
      <c r="H13" s="59"/>
      <c r="I13" s="59"/>
      <c r="J13" s="59"/>
      <c r="K13" s="59"/>
      <c r="L13" s="27"/>
    </row>
    <row r="14" ht="17.25" thickTop="1"/>
  </sheetData>
  <mergeCells count="2">
    <mergeCell ref="A1:L1"/>
    <mergeCell ref="A13:E1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Leche</dc:creator>
  <cp:keywords/>
  <dc:description/>
  <cp:lastModifiedBy>wenzao</cp:lastModifiedBy>
  <dcterms:created xsi:type="dcterms:W3CDTF">2011-02-10T03:21:31Z</dcterms:created>
  <dcterms:modified xsi:type="dcterms:W3CDTF">2011-02-21T02:42:54Z</dcterms:modified>
  <cp:category/>
  <cp:version/>
  <cp:contentType/>
  <cp:contentStatus/>
</cp:coreProperties>
</file>